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GWNA\60_KANALISATION\Planungsgrundlagen\Versickerung-Retention\Richtlinie Regenabwasserbewirtschaftung Stadt SH\"/>
    </mc:Choice>
  </mc:AlternateContent>
  <xr:revisionPtr revIDLastSave="0" documentId="13_ncr:1_{64592D9F-753A-415A-8F6A-F7A32020B676}" xr6:coauthVersionLast="47" xr6:coauthVersionMax="47" xr10:uidLastSave="{00000000-0000-0000-0000-000000000000}"/>
  <bookViews>
    <workbookView xWindow="-110" yWindow="-110" windowWidth="19420" windowHeight="10420" firstSheet="1" activeTab="4" xr2:uid="{00000000-000D-0000-FFFF-FFFF00000000}"/>
  </bookViews>
  <sheets>
    <sheet name="Planungsgrundlagen" sheetId="7" r:id="rId1"/>
    <sheet name="Berechnung Ψa " sheetId="15" r:id="rId2"/>
    <sheet name="Versickerung über Oberboden" sheetId="18" r:id="rId3"/>
    <sheet name="Versickerung über Kiesschicht" sheetId="16" r:id="rId4"/>
    <sheet name="Retention"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6" i="10" l="1"/>
  <c r="D9" i="16"/>
  <c r="R15" i="15"/>
  <c r="R10" i="15"/>
  <c r="R11" i="15"/>
  <c r="R12" i="15"/>
  <c r="R13" i="15"/>
  <c r="R14" i="15"/>
  <c r="P9" i="16"/>
  <c r="L16" i="10"/>
  <c r="K16" i="10"/>
  <c r="I16" i="10"/>
  <c r="H16" i="10"/>
  <c r="G16" i="10"/>
  <c r="F16" i="10"/>
  <c r="E16" i="10"/>
  <c r="D16" i="10"/>
  <c r="L9" i="16"/>
  <c r="K9" i="16"/>
  <c r="I9" i="16"/>
  <c r="E9" i="16"/>
  <c r="D9" i="18"/>
  <c r="L9" i="18"/>
  <c r="K9" i="18"/>
  <c r="I9" i="18"/>
  <c r="H9" i="18"/>
  <c r="G9" i="18"/>
  <c r="E9" i="18"/>
  <c r="B26" i="10"/>
  <c r="B27" i="10"/>
  <c r="B28" i="10"/>
  <c r="M9" i="18" l="1"/>
  <c r="J9" i="18"/>
  <c r="F9" i="16"/>
  <c r="G9" i="16"/>
  <c r="H9" i="16"/>
  <c r="J9" i="16"/>
  <c r="B21" i="18"/>
  <c r="B20" i="18"/>
  <c r="B19" i="18"/>
  <c r="P9" i="18"/>
  <c r="B21" i="16"/>
  <c r="B20" i="16"/>
  <c r="B19" i="16"/>
  <c r="T12" i="15" l="1"/>
  <c r="T13" i="15"/>
  <c r="T14" i="15"/>
  <c r="T15" i="15"/>
  <c r="T10" i="15"/>
  <c r="T11" i="15"/>
  <c r="M9" i="16"/>
  <c r="N14" i="16" s="1"/>
  <c r="Q14" i="16" s="1"/>
  <c r="F9" i="18"/>
  <c r="P16" i="15"/>
  <c r="E4" i="10" s="1"/>
  <c r="E7" i="10" s="1"/>
  <c r="J16" i="10"/>
  <c r="M16" i="10" s="1"/>
  <c r="N16" i="10" s="1"/>
  <c r="T16" i="15" l="1"/>
  <c r="N17" i="16"/>
  <c r="Q17" i="16" s="1"/>
  <c r="R17" i="16" s="1"/>
  <c r="N18" i="16"/>
  <c r="Q18" i="16" s="1"/>
  <c r="R18" i="16" s="1"/>
  <c r="N21" i="16"/>
  <c r="Q21" i="16" s="1"/>
  <c r="R21" i="16" s="1"/>
  <c r="N15" i="16"/>
  <c r="Q15" i="16" s="1"/>
  <c r="R15" i="16" s="1"/>
  <c r="N19" i="16"/>
  <c r="Q19" i="16" s="1"/>
  <c r="R19" i="16" s="1"/>
  <c r="N12" i="16"/>
  <c r="Q12" i="16" s="1"/>
  <c r="R12" i="16" s="1"/>
  <c r="N10" i="16"/>
  <c r="Q10" i="16" s="1"/>
  <c r="R10" i="16" s="1"/>
  <c r="N20" i="16"/>
  <c r="Q20" i="16" s="1"/>
  <c r="R20" i="16" s="1"/>
  <c r="N11" i="16"/>
  <c r="Q11" i="16" s="1"/>
  <c r="R11" i="16" s="1"/>
  <c r="N9" i="16"/>
  <c r="Q9" i="16" s="1"/>
  <c r="R9" i="16" s="1"/>
  <c r="N16" i="16"/>
  <c r="Q16" i="16" s="1"/>
  <c r="R16" i="16" s="1"/>
  <c r="N13" i="16"/>
  <c r="Q13" i="16" s="1"/>
  <c r="R13" i="16" s="1"/>
  <c r="N16" i="18"/>
  <c r="Q16" i="18" s="1"/>
  <c r="R16" i="18" s="1"/>
  <c r="S16" i="18" s="1"/>
  <c r="N27" i="10"/>
  <c r="N20" i="10"/>
  <c r="N28" i="10"/>
  <c r="N24" i="10"/>
  <c r="N19" i="10"/>
  <c r="N21" i="10"/>
  <c r="N23" i="10"/>
  <c r="N26" i="10"/>
  <c r="N25" i="10"/>
  <c r="N18" i="10"/>
  <c r="N17" i="10"/>
  <c r="N22" i="10"/>
  <c r="O18" i="10"/>
  <c r="O22" i="10"/>
  <c r="O27" i="10"/>
  <c r="O26" i="10"/>
  <c r="O28" i="10"/>
  <c r="O19" i="10"/>
  <c r="O23" i="10"/>
  <c r="O24" i="10"/>
  <c r="O21" i="10"/>
  <c r="O16" i="10"/>
  <c r="O20" i="10"/>
  <c r="O25" i="10"/>
  <c r="O17" i="10"/>
  <c r="R16" i="15"/>
  <c r="D17" i="15" s="1"/>
  <c r="N9" i="18"/>
  <c r="Q9" i="18" s="1"/>
  <c r="R9" i="18" s="1"/>
  <c r="S9" i="18" s="1"/>
  <c r="N14" i="18"/>
  <c r="Q14" i="18" s="1"/>
  <c r="R14" i="18" s="1"/>
  <c r="S14" i="18" s="1"/>
  <c r="N20" i="18"/>
  <c r="Q20" i="18" s="1"/>
  <c r="R20" i="18" s="1"/>
  <c r="S20" i="18" s="1"/>
  <c r="N18" i="18"/>
  <c r="Q18" i="18" s="1"/>
  <c r="R18" i="18" s="1"/>
  <c r="S18" i="18" s="1"/>
  <c r="N10" i="18"/>
  <c r="Q10" i="18" s="1"/>
  <c r="R10" i="18" s="1"/>
  <c r="S10" i="18" s="1"/>
  <c r="R14" i="16"/>
  <c r="P26" i="10" l="1"/>
  <c r="Q26" i="10" s="1"/>
  <c r="N21" i="18"/>
  <c r="Q21" i="18" s="1"/>
  <c r="R21" i="18" s="1"/>
  <c r="S21" i="18" s="1"/>
  <c r="N19" i="18"/>
  <c r="Q19" i="18" s="1"/>
  <c r="R19" i="18" s="1"/>
  <c r="S19" i="18" s="1"/>
  <c r="N17" i="18"/>
  <c r="Q17" i="18" s="1"/>
  <c r="R17" i="18" s="1"/>
  <c r="S17" i="18" s="1"/>
  <c r="P22" i="10"/>
  <c r="Q22" i="10" s="1"/>
  <c r="N13" i="18"/>
  <c r="Q13" i="18" s="1"/>
  <c r="R13" i="18" s="1"/>
  <c r="S13" i="18" s="1"/>
  <c r="N11" i="18"/>
  <c r="Q11" i="18" s="1"/>
  <c r="R11" i="18" s="1"/>
  <c r="S11" i="18" s="1"/>
  <c r="N12" i="18"/>
  <c r="Q12" i="18" s="1"/>
  <c r="R12" i="18" s="1"/>
  <c r="S12" i="18" s="1"/>
  <c r="N15" i="18"/>
  <c r="Q15" i="18" s="1"/>
  <c r="R15" i="18" s="1"/>
  <c r="S15" i="18" s="1"/>
  <c r="P20" i="10"/>
  <c r="Q20" i="10" s="1"/>
  <c r="P27" i="10"/>
  <c r="Q27" i="10" s="1"/>
  <c r="P18" i="10"/>
  <c r="Q18" i="10" s="1"/>
  <c r="P25" i="10"/>
  <c r="Q25" i="10" s="1"/>
  <c r="P24" i="10"/>
  <c r="Q24" i="10" s="1"/>
  <c r="P21" i="10"/>
  <c r="Q21" i="10" s="1"/>
  <c r="P23" i="10"/>
  <c r="Q23" i="10" s="1"/>
  <c r="P19" i="10"/>
  <c r="Q19" i="10" s="1"/>
  <c r="P17" i="10"/>
  <c r="Q17" i="10" s="1"/>
  <c r="P28" i="10"/>
  <c r="Q28" i="10" s="1"/>
  <c r="P16" i="10"/>
  <c r="R22" i="16"/>
  <c r="H53" i="7"/>
  <c r="H52" i="7"/>
  <c r="H51" i="7"/>
  <c r="R22" i="18" l="1"/>
  <c r="S22" i="18"/>
  <c r="Q29" i="10"/>
</calcChain>
</file>

<file path=xl/sharedStrings.xml><?xml version="1.0" encoding="utf-8"?>
<sst xmlns="http://schemas.openxmlformats.org/spreadsheetml/2006/main" count="252" uniqueCount="127">
  <si>
    <t>min</t>
  </si>
  <si>
    <t>Dauer</t>
  </si>
  <si>
    <t>l/s</t>
  </si>
  <si>
    <t>l/s*ha</t>
  </si>
  <si>
    <t>Regen-
intensität</t>
  </si>
  <si>
    <t>Überschuss
Retention</t>
  </si>
  <si>
    <t>Retention</t>
  </si>
  <si>
    <t>m</t>
  </si>
  <si>
    <t>Zufluss</t>
  </si>
  <si>
    <t>Flachdächer mit Kies (unabhängig von der Aufbaudicke)</t>
  </si>
  <si>
    <t>Schräg- und Flachdächer (unabhängig von Material und Dachhaut)</t>
  </si>
  <si>
    <t>Begrünte Flachdächer, Aufbaudicke</t>
  </si>
  <si>
    <t>&gt; 50 cm</t>
  </si>
  <si>
    <t>&gt;25-50 cm</t>
  </si>
  <si>
    <t>&gt; 10-25 cm</t>
  </si>
  <si>
    <t>≤ 10 cm</t>
  </si>
  <si>
    <t>Plätze und Wege</t>
  </si>
  <si>
    <t>mit Hartbelag</t>
  </si>
  <si>
    <t>mit Kiesbelag</t>
  </si>
  <si>
    <t>mit Ökosystem (Splittfugen)</t>
  </si>
  <si>
    <t>mit sickerfähigem Belag</t>
  </si>
  <si>
    <t>mit Sickersteinen</t>
  </si>
  <si>
    <t>mit Rasengittersteinen</t>
  </si>
  <si>
    <t>Beregnete Fläche</t>
  </si>
  <si>
    <t>Minimaler Drosselabfluss: 5 l/s (aus betrieblichen Gründen)</t>
  </si>
  <si>
    <t>Abflussbeiwert (natürliche Fläche): 0.1</t>
  </si>
  <si>
    <t>Regenspende (Schaffhausen): 0.0328 l/(s x m2)</t>
  </si>
  <si>
    <t>zur Verfügung stehende Versickerungs-
fläche</t>
  </si>
  <si>
    <t>Dachfläche</t>
  </si>
  <si>
    <t>bekiest</t>
  </si>
  <si>
    <t>begrünt</t>
  </si>
  <si>
    <t>&gt;10-25 cm</t>
  </si>
  <si>
    <t>Kiesbelag/ Splittfugen/ sickerfähiger Belag</t>
  </si>
  <si>
    <t>l/(s*ha)</t>
  </si>
  <si>
    <t>m²</t>
  </si>
  <si>
    <r>
      <t>m</t>
    </r>
    <r>
      <rPr>
        <vertAlign val="superscript"/>
        <sz val="10"/>
        <color theme="1"/>
        <rFont val="Arial"/>
        <family val="2"/>
      </rPr>
      <t>3</t>
    </r>
  </si>
  <si>
    <t>Flach-/ Schrägdach</t>
  </si>
  <si>
    <t>Volumen Regenanfall</t>
  </si>
  <si>
    <t>Überschuss Versickerung</t>
  </si>
  <si>
    <t>Hartbelag</t>
  </si>
  <si>
    <t>Versickerung über Bodenpassage</t>
  </si>
  <si>
    <t>Ist die Einhaltung nicht machbar, nicht verhältnismässig, nicht zulässig oder aus besonderen Gründen nicht zweckmässig, sind dem Baugesuch entsprechende Nachweise beizulegen.</t>
  </si>
  <si>
    <t>Nicht verschmutztes Regenabwasser soll auf dem Grundstück genutzt werden.</t>
  </si>
  <si>
    <t xml:space="preserve">Umgang mit Regenabwasser </t>
  </si>
  <si>
    <t>Bemessungsregen</t>
  </si>
  <si>
    <t>Berechnungsvorlagen</t>
  </si>
  <si>
    <t>Mittlerer jährlicher Grundstücksabflussbeiwert Ψa</t>
  </si>
  <si>
    <t>Für die Berechnung Ihrer Versickerungs- oder Retentionsanlage sind folgende Berechnungsvorlagen auszufüllen.</t>
  </si>
  <si>
    <t>Retentionsmassnahmen</t>
  </si>
  <si>
    <t>Der Drosselablauf ist entsprechend dem natürlichen Abfluss des Grundstücks festzulegen (Q in l/s = Grundstücksfläche [m2] x Regenspende [l/(s*m²)] x Abflussbeiwert).</t>
  </si>
  <si>
    <t>Zwingend durch Sie auszufüllen</t>
  </si>
  <si>
    <t>Grund-
stücks-
fläche</t>
  </si>
  <si>
    <t>Sickerleistung</t>
  </si>
  <si>
    <t>l/(min*m²)</t>
  </si>
  <si>
    <t xml:space="preserve">Oberboden </t>
  </si>
  <si>
    <t>Unterboden</t>
  </si>
  <si>
    <t>Maximum</t>
  </si>
  <si>
    <t>Versickerung</t>
  </si>
  <si>
    <t>Ableitung</t>
  </si>
  <si>
    <t xml:space="preserve">Mittlerer, jährlicher Grundstücks - Abflussbeiwert Ψa </t>
  </si>
  <si>
    <t xml:space="preserve">Berechnung: Mittlerer, jährlicher Grundstücks - Abflussbeiwert Ψa </t>
  </si>
  <si>
    <t>dezentral</t>
  </si>
  <si>
    <t>Grünfläche</t>
  </si>
  <si>
    <t>Reduzierte Flächen
Ared,a</t>
  </si>
  <si>
    <t>in Gewässer</t>
  </si>
  <si>
    <t>in RW-Kanalisation</t>
  </si>
  <si>
    <t>in MW-Kanalisation</t>
  </si>
  <si>
    <t>Flachdach</t>
  </si>
  <si>
    <t>ohne</t>
  </si>
  <si>
    <t>Steildach</t>
  </si>
  <si>
    <t>Steil/
Flach-dach</t>
  </si>
  <si>
    <t>Versickerungsanlage über Oberboden</t>
  </si>
  <si>
    <t>Versickerungsanlage ohne Oberboden</t>
  </si>
  <si>
    <t>Berechnung Drosselabfluss</t>
  </si>
  <si>
    <t>10 jährlich und 10-minütig</t>
  </si>
  <si>
    <t>Abflussbeiwert (ursprüngliche Fläche)</t>
  </si>
  <si>
    <t>orientiert an natürlicher Fläche</t>
  </si>
  <si>
    <t xml:space="preserve">Drosselabfluss </t>
  </si>
  <si>
    <t>Informativ: Mindest-Drosselabfluss von 5 l/s aus betrieblichen Gründen festgelegt</t>
  </si>
  <si>
    <t>-</t>
  </si>
  <si>
    <t>Tabellenblatt 2: Berechnung des mittleren jährlichen Grundstücksabflussbeiwertes Ψa</t>
  </si>
  <si>
    <t>Sickersteine/ Rasen-gittersteine</t>
  </si>
  <si>
    <t>Bauzonen-Anteil des Grundstück  [m²]</t>
  </si>
  <si>
    <t>Bemessungsregen [l/(s*m²)]</t>
  </si>
  <si>
    <t>Es wird die gesamte Bauzone innerhalb eines Grundstücks berücksichtigt; sofern vorhanden, werden topografische Wasserscheiden ebenfalls berücksichtigt</t>
  </si>
  <si>
    <t xml:space="preserve">Drossel-
abfluss
</t>
  </si>
  <si>
    <t>Retentions-volumen</t>
  </si>
  <si>
    <t>Versickerungs-rate Kies</t>
  </si>
  <si>
    <t>Berechnung: Oberirdische Versickerung über Oberboden</t>
  </si>
  <si>
    <t>Berechnung: Ober- oder unterirdische Versickerung über Kiesschicht</t>
  </si>
  <si>
    <t>(1)  Nicht verschmutztes Abwasser (Regen-, Quell-, Brunnen-, Drainageabwasser) muss auf dem Grundstück, auf welchem es anfällt, verdunstet, versickert oder einer zentralen Versickerungsanlage zugeführt werden.</t>
  </si>
  <si>
    <t>Sofern mehrere, verschiedene Versickerungs- oder Retentionsanlagen vorgesehen sind, muss für jedes Einzelobjekt ein Dimensionierungsnachweis vorgelegt werden.</t>
  </si>
  <si>
    <t xml:space="preserve">(2)  Ist eine Versickerung nicht möglich oder unzulässig, erfolgt die Entwässerung des nicht verschmutzten Abwassers in dieser Reihenfolge (wobei in jedem Fall die Möglichkeit zur Retention geprüft werden muss): </t>
  </si>
  <si>
    <t>in das nächste Oberflächengewässer</t>
  </si>
  <si>
    <t>in die Regenabwasserkanalisation</t>
  </si>
  <si>
    <t>Ansonsten gilt folgender Umgang:</t>
  </si>
  <si>
    <t xml:space="preserve"> in die Mischabwasserkanalisation</t>
  </si>
  <si>
    <t>Tabellenblatt 3: Berechnung einer oberirdischen Versickerungsanlage über Bodenpassage (Versickerungsmulden)</t>
  </si>
  <si>
    <t>Tabellenblatt 4: Berechnung einer oder- oder unterirdischen Versickerungsanlage über Kiesschicht</t>
  </si>
  <si>
    <t>Tabellenblatt 5: Berechnung von Retentionsanlagen</t>
  </si>
  <si>
    <t>Grundsätzliches Ziel ist die Einhaltung des mittleren, jährlichen Grundstücksabflussbeiwertes Ψa von ≤ 15 %.</t>
  </si>
  <si>
    <t>Versickerungs-rate *</t>
  </si>
  <si>
    <t xml:space="preserve">Die Sickerleistung des Untergrunds ist durch eine Fachperson oder einen Versickerungsversuch nachzuweisen. </t>
  </si>
  <si>
    <t>Sicker-leistung Kiesschicht</t>
  </si>
  <si>
    <t>Einstauhöhe **</t>
  </si>
  <si>
    <t>Abflussbeiwert pro Teilfläche</t>
  </si>
  <si>
    <t>Versickerungs- und Retentionsanlagen sind mit einem 10-jährlichen Bemessungsregen (z = 10) und gemäss den Vorgaben der SN 592000:2012 und der VSA Richtlinie "Abwasserbwirtschaftung bei Regenwetter" (2019) zu dimensionieren.</t>
  </si>
  <si>
    <t>Dauer Regen-ereignis</t>
  </si>
  <si>
    <t>Steil-/
Flachdach</t>
  </si>
  <si>
    <t>Sofern ein Regenereignis von z=10 nicht vollständig versickert und/ oder retendiert werden kann, ist eine entsprechende fachliche Begründung vorzulegen.</t>
  </si>
  <si>
    <t>Bemessungsregen (z=10) (Quelle: Meteo Schweiz/ DWD Büsingen)</t>
  </si>
  <si>
    <t>Reduzierte Flächen
Ared,s</t>
  </si>
  <si>
    <t>* gemäss AWEL Regenwasserrechner; Anleitung, Erläuterungen, Beispiele; 2022</t>
  </si>
  <si>
    <t>** gemäss SN 592000:2012; Anlagen für die Liegenschaftsentwässerung - Planung und Ausführung</t>
  </si>
  <si>
    <t>** Ab einer Einstauhöhe von 20 cm ist eine Umzäunung der Versickerungsmulde gemäss dem Ratgeber der Beratungsstelle für Unfall-</t>
  </si>
  <si>
    <t>* Die Sickerleistung durch bewachsenen Oberboden ist mit 2.0 l/min pro m² anzusetzen.
  Die Sickerleistung des Untergrunds ist durch eine Fachperson nachzuweisen. 
  Nur sofern die Sickerleistung des Unterbodens ≤ 2 l/(min*m²) beträgt, ist diese für die Berechnung der Versickerungsanlage relevant.</t>
  </si>
  <si>
    <t>Vorgaben / Grundlagen: Versickerungs- und Retentionsanlagen (mit Jährlichkeit z = 10, ohne Sicherheitsfaktor)</t>
  </si>
  <si>
    <t>Abflussbeiwert Ca *</t>
  </si>
  <si>
    <t>Abflussbeiwert Cs **</t>
  </si>
  <si>
    <t>Regen</t>
  </si>
  <si>
    <t>Teilflächen Grundstück</t>
  </si>
  <si>
    <r>
      <t xml:space="preserve">reduzierte ange-schlossene
Fläche
</t>
    </r>
    <r>
      <rPr>
        <sz val="10"/>
        <color theme="1"/>
        <rFont val="Arial"/>
        <family val="2"/>
      </rPr>
      <t>(gemäss Spitzen-Abflussbeiwert)</t>
    </r>
    <r>
      <rPr>
        <b/>
        <sz val="10"/>
        <color theme="1"/>
        <rFont val="Arial"/>
        <family val="2"/>
      </rPr>
      <t xml:space="preserve">
Ared,s</t>
    </r>
  </si>
  <si>
    <t xml:space="preserve">   verhütung «Kleingewässer» vorzusehen. </t>
  </si>
  <si>
    <t xml:space="preserve">Für Regenwasser, das auf dem eigenen Grundstück anfällt, aber nicht auf diesem genutzt oder versickert werden kann und daher in die Kanalisation abgeleitet werden soll, sind grundsätzlich Retentionsmassnahmen mit gedrosseltem Ablauf </t>
  </si>
  <si>
    <t>und Notüberlauf vorzusehen.</t>
  </si>
  <si>
    <t>l/(s*m²)</t>
  </si>
  <si>
    <t>reduzierte ange-schlossene
Fläche
(gemäss Spitzen-Abflussbei-wert)
Ared,s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</si>
</sst>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7" x14ac:knownFonts="1">
    <font>
      <sz val="11"/>
      <color theme="1"/>
      <name val="Calibri"/>
      <family val="2"/>
      <scheme val="minor"/>
    </font>
    <font>
      <sz val="11"/>
      <color rgb="FF0066FF"/>
      <name val="Calibri"/>
      <family val="2"/>
      <scheme val="minor"/>
    </font>
    <font>
      <sz val="11"/>
      <color theme="1"/>
      <name val="Arial"/>
      <family val="2"/>
    </font>
    <font>
      <sz val="11"/>
      <color rgb="FF0066FF"/>
      <name val="Arial"/>
      <family val="2"/>
    </font>
    <font>
      <b/>
      <sz val="11"/>
      <color theme="1"/>
      <name val="Arial"/>
      <family val="2"/>
    </font>
    <font>
      <sz val="10"/>
      <color theme="1"/>
      <name val="Arial"/>
      <family val="2"/>
    </font>
    <font>
      <sz val="11"/>
      <color theme="1"/>
      <name val="Calibri"/>
      <family val="2"/>
      <scheme val="minor"/>
    </font>
    <font>
      <b/>
      <sz val="10"/>
      <color theme="1"/>
      <name val="Arial"/>
      <family val="2"/>
    </font>
    <font>
      <vertAlign val="superscript"/>
      <sz val="10"/>
      <color theme="1"/>
      <name val="Arial"/>
      <family val="2"/>
    </font>
    <font>
      <u/>
      <sz val="10"/>
      <color theme="1"/>
      <name val="Arial"/>
      <family val="2"/>
    </font>
    <font>
      <u/>
      <sz val="11"/>
      <color theme="1"/>
      <name val="Arial"/>
      <family val="2"/>
    </font>
    <font>
      <b/>
      <sz val="12"/>
      <color theme="1"/>
      <name val="Arial"/>
      <family val="2"/>
    </font>
    <font>
      <i/>
      <sz val="11"/>
      <color theme="1"/>
      <name val="Arial"/>
      <family val="2"/>
    </font>
    <font>
      <b/>
      <sz val="10"/>
      <name val="Arial"/>
      <family val="2"/>
    </font>
    <font>
      <sz val="10"/>
      <name val="Arial"/>
      <family val="2"/>
    </font>
    <font>
      <sz val="10"/>
      <color rgb="FF0066FF"/>
      <name val="Arial"/>
      <family val="2"/>
    </font>
    <font>
      <b/>
      <sz val="15"/>
      <color theme="1"/>
      <name val="Arial"/>
      <family val="2"/>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FF6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323">
    <xf numFmtId="0" fontId="0" fillId="0" borderId="0" xfId="0"/>
    <xf numFmtId="0" fontId="2" fillId="0" borderId="0" xfId="0" applyFont="1" applyProtection="1">
      <protection locked="0"/>
    </xf>
    <xf numFmtId="0" fontId="0" fillId="0" borderId="0" xfId="0" applyProtection="1">
      <protection locked="0"/>
    </xf>
    <xf numFmtId="0" fontId="1" fillId="0" borderId="0" xfId="0" applyFont="1" applyProtection="1">
      <protection locked="0"/>
    </xf>
    <xf numFmtId="2" fontId="0" fillId="0" borderId="0" xfId="0" applyNumberFormat="1" applyProtection="1">
      <protection locked="0"/>
    </xf>
    <xf numFmtId="0" fontId="0" fillId="0" borderId="0" xfId="0" applyAlignment="1" applyProtection="1">
      <alignment horizont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0" xfId="0" applyFill="1" applyProtection="1">
      <protection locked="0"/>
    </xf>
    <xf numFmtId="0" fontId="2" fillId="0" borderId="0" xfId="0" applyFont="1" applyFill="1" applyProtection="1">
      <protection locked="0"/>
    </xf>
    <xf numFmtId="0" fontId="2" fillId="0" borderId="0" xfId="0" applyFont="1" applyAlignment="1" applyProtection="1">
      <alignment horizontal="center"/>
      <protection locked="0"/>
    </xf>
    <xf numFmtId="2" fontId="2" fillId="0" borderId="0" xfId="0" applyNumberFormat="1" applyFont="1" applyProtection="1">
      <protection locked="0"/>
    </xf>
    <xf numFmtId="0" fontId="3"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wrapText="1"/>
      <protection locked="0"/>
    </xf>
    <xf numFmtId="0" fontId="0" fillId="0" borderId="0" xfId="0" applyAlignment="1" applyProtection="1">
      <alignment wrapText="1"/>
      <protection locked="0"/>
    </xf>
    <xf numFmtId="0" fontId="5" fillId="2" borderId="1" xfId="0" applyFont="1" applyFill="1" applyBorder="1" applyAlignment="1" applyProtection="1">
      <alignment horizontal="center" vertical="center"/>
    </xf>
    <xf numFmtId="1" fontId="5" fillId="2" borderId="1" xfId="0" applyNumberFormat="1" applyFont="1" applyFill="1" applyBorder="1" applyAlignment="1" applyProtection="1">
      <alignment horizontal="center" vertical="center"/>
    </xf>
    <xf numFmtId="0" fontId="0" fillId="2" borderId="0" xfId="0" applyFill="1" applyAlignment="1" applyProtection="1">
      <alignment horizontal="center"/>
      <protection locked="0"/>
    </xf>
    <xf numFmtId="0" fontId="5" fillId="2" borderId="12" xfId="0" applyFont="1" applyFill="1" applyBorder="1" applyAlignment="1" applyProtection="1">
      <alignment horizontal="center" vertical="center"/>
    </xf>
    <xf numFmtId="164" fontId="5" fillId="2" borderId="1" xfId="0" applyNumberFormat="1" applyFont="1" applyFill="1" applyBorder="1" applyAlignment="1" applyProtection="1">
      <alignment horizontal="center" vertical="center" wrapText="1"/>
    </xf>
    <xf numFmtId="164" fontId="5" fillId="2" borderId="1" xfId="0" applyNumberFormat="1" applyFont="1" applyFill="1" applyBorder="1" applyAlignment="1" applyProtection="1">
      <alignment horizontal="center" vertical="center"/>
    </xf>
    <xf numFmtId="0" fontId="0" fillId="0" borderId="0" xfId="0" applyAlignment="1" applyProtection="1">
      <alignment horizontal="right"/>
      <protection locked="0"/>
    </xf>
    <xf numFmtId="0" fontId="5" fillId="2" borderId="13" xfId="0" applyFont="1" applyFill="1" applyBorder="1" applyAlignment="1" applyProtection="1">
      <alignment horizontal="center" vertical="center"/>
    </xf>
    <xf numFmtId="0" fontId="0" fillId="0" borderId="0" xfId="0" applyAlignment="1" applyProtection="1">
      <alignment vertical="center" wrapText="1"/>
      <protection locked="0"/>
    </xf>
    <xf numFmtId="0" fontId="2" fillId="0" borderId="0" xfId="0" applyFont="1" applyProtection="1"/>
    <xf numFmtId="0" fontId="12" fillId="2" borderId="0" xfId="0" applyFont="1" applyFill="1" applyProtection="1"/>
    <xf numFmtId="0" fontId="12" fillId="0" borderId="0" xfId="0" applyFont="1" applyProtection="1"/>
    <xf numFmtId="0" fontId="0" fillId="0" borderId="0" xfId="0" applyProtection="1"/>
    <xf numFmtId="0" fontId="4" fillId="0" borderId="0" xfId="0" applyFont="1" applyAlignment="1" applyProtection="1">
      <alignment vertical="center"/>
    </xf>
    <xf numFmtId="0" fontId="0" fillId="0" borderId="0" xfId="0" applyAlignment="1" applyProtection="1">
      <alignment vertical="center"/>
    </xf>
    <xf numFmtId="0" fontId="2" fillId="0" borderId="0" xfId="0" applyFont="1" applyAlignment="1" applyProtection="1">
      <alignment vertical="center"/>
    </xf>
    <xf numFmtId="0" fontId="0" fillId="0" borderId="0" xfId="0" applyAlignment="1" applyProtection="1">
      <alignment horizontal="center"/>
    </xf>
    <xf numFmtId="0" fontId="0" fillId="2" borderId="0" xfId="0" applyFill="1" applyProtection="1"/>
    <xf numFmtId="0" fontId="0" fillId="0" borderId="0" xfId="0" applyBorder="1" applyProtection="1"/>
    <xf numFmtId="0" fontId="0" fillId="2" borderId="0" xfId="0" applyFill="1" applyAlignment="1" applyProtection="1">
      <alignment horizontal="center"/>
    </xf>
    <xf numFmtId="0" fontId="7" fillId="2" borderId="1" xfId="0" applyFont="1" applyFill="1" applyBorder="1" applyAlignment="1" applyProtection="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10" fillId="2" borderId="7" xfId="0" applyFont="1" applyFill="1" applyBorder="1" applyAlignment="1" applyProtection="1">
      <alignment horizontal="center"/>
    </xf>
    <xf numFmtId="0" fontId="2" fillId="0" borderId="7" xfId="0" applyFont="1" applyBorder="1" applyProtection="1"/>
    <xf numFmtId="0" fontId="0" fillId="0" borderId="7" xfId="0" applyBorder="1" applyProtection="1"/>
    <xf numFmtId="0" fontId="1" fillId="0" borderId="7" xfId="0" applyFont="1" applyBorder="1" applyProtection="1"/>
    <xf numFmtId="0" fontId="0" fillId="0" borderId="7" xfId="0" applyBorder="1" applyAlignment="1" applyProtection="1">
      <alignment horizontal="center"/>
    </xf>
    <xf numFmtId="0" fontId="2" fillId="0" borderId="10" xfId="0" applyFont="1" applyBorder="1" applyProtection="1"/>
    <xf numFmtId="0" fontId="2" fillId="0" borderId="0" xfId="0" applyFont="1" applyBorder="1" applyAlignment="1" applyProtection="1">
      <alignment horizontal="center"/>
    </xf>
    <xf numFmtId="0" fontId="2" fillId="0" borderId="0" xfId="0" applyFont="1" applyBorder="1" applyProtection="1"/>
    <xf numFmtId="0" fontId="1" fillId="0" borderId="0" xfId="0" applyFont="1" applyBorder="1" applyProtection="1"/>
    <xf numFmtId="0" fontId="0" fillId="0" borderId="0" xfId="0" applyBorder="1" applyAlignment="1" applyProtection="1">
      <alignment horizontal="center"/>
    </xf>
    <xf numFmtId="0" fontId="5" fillId="0" borderId="0" xfId="0" applyFont="1" applyBorder="1" applyProtection="1"/>
    <xf numFmtId="0" fontId="5" fillId="0" borderId="11" xfId="0" applyFont="1" applyBorder="1" applyProtection="1"/>
    <xf numFmtId="0" fontId="9" fillId="0" borderId="0" xfId="0" applyFont="1" applyBorder="1" applyProtection="1"/>
    <xf numFmtId="0" fontId="1" fillId="0" borderId="0" xfId="0" applyFont="1" applyProtection="1"/>
    <xf numFmtId="0" fontId="0" fillId="0" borderId="40" xfId="0" applyBorder="1" applyAlignment="1" applyProtection="1">
      <alignment horizontal="center"/>
    </xf>
    <xf numFmtId="0" fontId="0" fillId="0" borderId="52" xfId="0" applyBorder="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2" fillId="0" borderId="0" xfId="0" applyFont="1" applyAlignment="1" applyProtection="1">
      <alignment horizontal="center" wrapText="1"/>
    </xf>
    <xf numFmtId="0" fontId="3" fillId="0" borderId="0" xfId="0" applyFont="1" applyProtection="1"/>
    <xf numFmtId="0" fontId="2" fillId="0" borderId="0" xfId="0" applyFont="1" applyAlignment="1" applyProtection="1">
      <alignment wrapText="1"/>
    </xf>
    <xf numFmtId="0" fontId="0" fillId="0" borderId="0" xfId="0" applyAlignment="1" applyProtection="1">
      <alignment wrapText="1"/>
    </xf>
    <xf numFmtId="0" fontId="0" fillId="0" borderId="0" xfId="0" applyAlignment="1" applyProtection="1">
      <alignment horizontal="center" wrapText="1"/>
    </xf>
    <xf numFmtId="1" fontId="0" fillId="0" borderId="7" xfId="0" applyNumberFormat="1" applyBorder="1" applyProtection="1"/>
    <xf numFmtId="1" fontId="0" fillId="0" borderId="0" xfId="0" applyNumberFormat="1" applyBorder="1" applyProtection="1"/>
    <xf numFmtId="1" fontId="0" fillId="0" borderId="0" xfId="0" applyNumberFormat="1" applyProtection="1"/>
    <xf numFmtId="1" fontId="2" fillId="0" borderId="0" xfId="0" applyNumberFormat="1" applyFont="1" applyProtection="1"/>
    <xf numFmtId="1" fontId="2" fillId="0" borderId="0" xfId="0" applyNumberFormat="1" applyFont="1" applyAlignment="1" applyProtection="1">
      <alignment horizontal="center" wrapText="1"/>
    </xf>
    <xf numFmtId="1" fontId="0" fillId="0" borderId="0" xfId="0" applyNumberFormat="1" applyAlignment="1" applyProtection="1">
      <alignment horizontal="center" wrapText="1"/>
    </xf>
    <xf numFmtId="0" fontId="0" fillId="0" borderId="0" xfId="0" applyAlignment="1" applyProtection="1">
      <alignment horizontal="center" vertical="center"/>
      <protection locked="0"/>
    </xf>
    <xf numFmtId="0" fontId="7"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0" borderId="0" xfId="0" applyFont="1" applyProtection="1"/>
    <xf numFmtId="0" fontId="5" fillId="0" borderId="0" xfId="0" applyFont="1" applyAlignment="1" applyProtection="1">
      <alignment vertical="center"/>
    </xf>
    <xf numFmtId="0" fontId="5" fillId="0" borderId="0" xfId="0" applyFont="1" applyAlignment="1" applyProtection="1"/>
    <xf numFmtId="0" fontId="5" fillId="0" borderId="0" xfId="0" applyFont="1" applyAlignment="1" applyProtection="1">
      <alignment horizontal="right" wrapText="1"/>
    </xf>
    <xf numFmtId="0" fontId="5" fillId="2" borderId="12" xfId="0" applyFont="1" applyFill="1" applyBorder="1" applyProtection="1"/>
    <xf numFmtId="0" fontId="5" fillId="2" borderId="13" xfId="0" applyFont="1" applyFill="1" applyBorder="1" applyProtection="1"/>
    <xf numFmtId="0" fontId="5" fillId="2" borderId="25" xfId="0" applyFont="1" applyFill="1" applyBorder="1" applyProtection="1"/>
    <xf numFmtId="0" fontId="5" fillId="2" borderId="29" xfId="0" applyFont="1" applyFill="1" applyBorder="1" applyProtection="1"/>
    <xf numFmtId="0" fontId="5" fillId="2" borderId="30" xfId="0" applyFont="1" applyFill="1" applyBorder="1" applyProtection="1"/>
    <xf numFmtId="0" fontId="5" fillId="2" borderId="12"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23" xfId="0" applyFont="1" applyFill="1" applyBorder="1" applyProtection="1"/>
    <xf numFmtId="0" fontId="5" fillId="2" borderId="31" xfId="0" applyFont="1" applyFill="1" applyBorder="1" applyProtection="1"/>
    <xf numFmtId="0" fontId="5" fillId="2" borderId="16"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0" borderId="16" xfId="0" applyFont="1" applyFill="1" applyBorder="1" applyProtection="1"/>
    <xf numFmtId="0" fontId="5" fillId="0" borderId="25" xfId="0" applyFont="1" applyFill="1" applyBorder="1" applyProtection="1"/>
    <xf numFmtId="0" fontId="7" fillId="4" borderId="16"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5" fillId="2" borderId="15" xfId="0" applyFont="1" applyFill="1" applyBorder="1" applyAlignment="1" applyProtection="1">
      <alignment vertical="center"/>
    </xf>
    <xf numFmtId="0" fontId="7" fillId="0" borderId="15" xfId="0" applyFont="1" applyBorder="1" applyAlignment="1" applyProtection="1">
      <alignment vertical="center"/>
    </xf>
    <xf numFmtId="1" fontId="5" fillId="0" borderId="15" xfId="0" applyNumberFormat="1" applyFont="1" applyFill="1" applyBorder="1" applyAlignment="1" applyProtection="1">
      <alignment horizontal="right"/>
    </xf>
    <xf numFmtId="0" fontId="5" fillId="0" borderId="16" xfId="0" applyFont="1" applyBorder="1" applyProtection="1"/>
    <xf numFmtId="0" fontId="5" fillId="0" borderId="25" xfId="0" applyFont="1" applyBorder="1" applyProtection="1"/>
    <xf numFmtId="0" fontId="5" fillId="0" borderId="28" xfId="0" applyFont="1" applyBorder="1" applyProtection="1"/>
    <xf numFmtId="0" fontId="5" fillId="0" borderId="30" xfId="0" applyFont="1" applyBorder="1" applyProtection="1"/>
    <xf numFmtId="0" fontId="7" fillId="4" borderId="28" xfId="0"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7" fillId="4" borderId="42" xfId="0" applyFont="1" applyFill="1" applyBorder="1" applyAlignment="1" applyProtection="1">
      <alignment horizontal="center" vertical="center" wrapText="1"/>
      <protection locked="0"/>
    </xf>
    <xf numFmtId="0" fontId="5" fillId="2" borderId="47" xfId="0" applyFont="1" applyFill="1" applyBorder="1" applyAlignment="1" applyProtection="1">
      <alignment vertical="center"/>
    </xf>
    <xf numFmtId="0" fontId="5" fillId="0" borderId="49" xfId="0" applyFont="1" applyBorder="1" applyProtection="1"/>
    <xf numFmtId="0" fontId="5" fillId="0" borderId="18" xfId="0" applyFont="1" applyBorder="1" applyAlignment="1" applyProtection="1">
      <alignment horizontal="center"/>
    </xf>
    <xf numFmtId="0" fontId="5" fillId="0" borderId="34" xfId="0" applyFont="1" applyBorder="1" applyAlignment="1" applyProtection="1">
      <alignment horizontal="center"/>
    </xf>
    <xf numFmtId="0" fontId="5" fillId="4" borderId="3" xfId="0" applyFont="1" applyFill="1" applyBorder="1" applyAlignment="1" applyProtection="1">
      <alignment horizontal="center"/>
      <protection locked="0"/>
    </xf>
    <xf numFmtId="0" fontId="7" fillId="0" borderId="47" xfId="0" applyFont="1" applyBorder="1" applyAlignment="1" applyProtection="1">
      <alignment horizontal="center" vertical="center"/>
    </xf>
    <xf numFmtId="1" fontId="7" fillId="0" borderId="47" xfId="0" applyNumberFormat="1" applyFont="1" applyBorder="1" applyAlignment="1" applyProtection="1">
      <alignment horizontal="right"/>
    </xf>
    <xf numFmtId="0" fontId="5" fillId="3" borderId="48" xfId="0" applyFont="1" applyFill="1" applyBorder="1" applyProtection="1"/>
    <xf numFmtId="0" fontId="5" fillId="3" borderId="57" xfId="0" applyFont="1" applyFill="1" applyBorder="1" applyProtection="1"/>
    <xf numFmtId="0" fontId="7" fillId="4" borderId="0" xfId="0" applyFont="1" applyFill="1" applyProtection="1"/>
    <xf numFmtId="0" fontId="5" fillId="2" borderId="12"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5" fillId="2" borderId="14" xfId="0" applyFont="1" applyFill="1" applyBorder="1" applyAlignment="1" applyProtection="1">
      <alignment horizontal="center" vertical="center"/>
    </xf>
    <xf numFmtId="0" fontId="14" fillId="2" borderId="15" xfId="0" applyFont="1" applyFill="1" applyBorder="1" applyAlignment="1" applyProtection="1">
      <alignment horizontal="center" vertical="center"/>
    </xf>
    <xf numFmtId="2" fontId="5" fillId="2" borderId="12" xfId="0" applyNumberFormat="1" applyFont="1" applyFill="1" applyBorder="1" applyAlignment="1" applyProtection="1">
      <alignment horizontal="center" vertical="center" wrapText="1"/>
    </xf>
    <xf numFmtId="1" fontId="5" fillId="2" borderId="15" xfId="0" applyNumberFormat="1" applyFont="1" applyFill="1" applyBorder="1" applyAlignment="1" applyProtection="1">
      <alignment horizontal="center" vertical="center"/>
    </xf>
    <xf numFmtId="164" fontId="14" fillId="2" borderId="15" xfId="0" applyNumberFormat="1" applyFont="1" applyFill="1" applyBorder="1" applyAlignment="1" applyProtection="1">
      <alignment horizontal="center" vertical="center"/>
    </xf>
    <xf numFmtId="164" fontId="5" fillId="2" borderId="12" xfId="0" applyNumberFormat="1" applyFont="1" applyFill="1" applyBorder="1" applyAlignment="1" applyProtection="1">
      <alignment horizontal="center" vertical="center"/>
    </xf>
    <xf numFmtId="2" fontId="5" fillId="0" borderId="33" xfId="0" applyNumberFormat="1" applyFont="1" applyBorder="1" applyAlignment="1" applyProtection="1">
      <alignment horizontal="center" vertical="center"/>
    </xf>
    <xf numFmtId="0" fontId="5" fillId="2" borderId="41" xfId="0" applyFont="1" applyFill="1" applyBorder="1" applyAlignment="1" applyProtection="1">
      <alignment horizontal="center" vertical="center"/>
    </xf>
    <xf numFmtId="1" fontId="5" fillId="2" borderId="41" xfId="0" applyNumberFormat="1" applyFont="1" applyFill="1" applyBorder="1" applyAlignment="1" applyProtection="1">
      <alignment horizontal="center" vertical="center"/>
    </xf>
    <xf numFmtId="164" fontId="14" fillId="2" borderId="41" xfId="0" applyNumberFormat="1" applyFont="1" applyFill="1" applyBorder="1" applyAlignment="1" applyProtection="1">
      <alignment horizontal="center" vertical="center"/>
    </xf>
    <xf numFmtId="164" fontId="5" fillId="2" borderId="29" xfId="0" applyNumberFormat="1" applyFont="1" applyFill="1" applyBorder="1" applyAlignment="1" applyProtection="1">
      <alignment horizontal="center" vertical="center"/>
    </xf>
    <xf numFmtId="2" fontId="5" fillId="0" borderId="45" xfId="0" applyNumberFormat="1" applyFont="1" applyBorder="1" applyAlignment="1" applyProtection="1">
      <alignment horizontal="center" vertical="center"/>
    </xf>
    <xf numFmtId="0" fontId="7" fillId="3" borderId="0" xfId="0" applyFont="1" applyFill="1" applyAlignment="1" applyProtection="1">
      <alignment horizontal="center" vertical="center"/>
    </xf>
    <xf numFmtId="164" fontId="7" fillId="3" borderId="0" xfId="0" applyNumberFormat="1" applyFont="1" applyFill="1" applyAlignment="1" applyProtection="1">
      <alignment horizontal="center" vertical="center"/>
    </xf>
    <xf numFmtId="2" fontId="7" fillId="3" borderId="0" xfId="0" applyNumberFormat="1" applyFont="1" applyFill="1" applyAlignment="1" applyProtection="1">
      <alignment horizontal="center" vertical="center"/>
    </xf>
    <xf numFmtId="0" fontId="5" fillId="4" borderId="0" xfId="0" applyFont="1" applyFill="1" applyProtection="1"/>
    <xf numFmtId="0" fontId="5" fillId="0" borderId="0" xfId="0" applyFont="1" applyFill="1" applyProtection="1"/>
    <xf numFmtId="0" fontId="5" fillId="0" borderId="0" xfId="0" applyFont="1" applyAlignment="1" applyProtection="1">
      <alignment horizontal="center"/>
    </xf>
    <xf numFmtId="0" fontId="5" fillId="0" borderId="0" xfId="0" applyFont="1" applyFill="1" applyProtection="1">
      <protection locked="0"/>
    </xf>
    <xf numFmtId="0" fontId="5" fillId="0" borderId="0" xfId="0" applyFont="1" applyProtection="1">
      <protection locked="0"/>
    </xf>
    <xf numFmtId="0" fontId="5" fillId="2" borderId="10" xfId="0" applyFont="1" applyFill="1" applyBorder="1" applyAlignment="1" applyProtection="1">
      <alignment horizontal="left"/>
    </xf>
    <xf numFmtId="0" fontId="5" fillId="2" borderId="0" xfId="0" applyFont="1" applyFill="1" applyBorder="1" applyAlignment="1" applyProtection="1"/>
    <xf numFmtId="0" fontId="5" fillId="2" borderId="0" xfId="0" applyFont="1" applyFill="1" applyBorder="1" applyProtection="1"/>
    <xf numFmtId="0" fontId="5" fillId="2" borderId="1" xfId="0" applyFont="1" applyFill="1" applyBorder="1" applyAlignment="1" applyProtection="1">
      <alignment horizontal="center" wrapText="1"/>
    </xf>
    <xf numFmtId="0" fontId="5" fillId="2" borderId="8" xfId="0" applyFont="1" applyFill="1" applyBorder="1" applyAlignment="1" applyProtection="1">
      <alignment horizontal="left" vertical="top"/>
    </xf>
    <xf numFmtId="0" fontId="5" fillId="2" borderId="11" xfId="0" applyFont="1" applyFill="1" applyBorder="1" applyAlignment="1" applyProtection="1">
      <alignment vertical="top"/>
    </xf>
    <xf numFmtId="0" fontId="5" fillId="2" borderId="11" xfId="0" applyFont="1" applyFill="1" applyBorder="1" applyProtection="1"/>
    <xf numFmtId="0" fontId="14" fillId="4" borderId="1" xfId="0" applyFont="1" applyFill="1" applyBorder="1" applyAlignment="1" applyProtection="1">
      <alignment horizontal="center" vertical="center"/>
      <protection locked="0"/>
    </xf>
    <xf numFmtId="0" fontId="15" fillId="0" borderId="0" xfId="0" applyFont="1" applyProtection="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protection locked="0"/>
    </xf>
    <xf numFmtId="2" fontId="5" fillId="0" borderId="0" xfId="0" applyNumberFormat="1" applyFont="1" applyProtection="1">
      <protection locked="0"/>
    </xf>
    <xf numFmtId="0" fontId="5" fillId="0" borderId="0" xfId="0" applyFont="1" applyAlignment="1" applyProtection="1">
      <alignment horizontal="right"/>
    </xf>
    <xf numFmtId="0" fontId="15" fillId="0" borderId="0" xfId="0" applyFont="1" applyProtection="1"/>
    <xf numFmtId="0" fontId="5" fillId="0" borderId="0" xfId="0" applyFont="1" applyAlignment="1" applyProtection="1">
      <alignment horizontal="right"/>
      <protection locked="0"/>
    </xf>
    <xf numFmtId="0" fontId="5" fillId="0" borderId="52" xfId="0" applyFont="1" applyBorder="1" applyProtection="1"/>
    <xf numFmtId="0" fontId="5" fillId="2" borderId="0" xfId="0" applyFont="1" applyFill="1" applyProtection="1"/>
    <xf numFmtId="0" fontId="5" fillId="0" borderId="0" xfId="0" applyFont="1" applyAlignment="1" applyProtection="1">
      <alignment horizontal="center" wrapText="1"/>
      <protection locked="0"/>
    </xf>
    <xf numFmtId="0" fontId="5" fillId="0" borderId="0" xfId="0" applyFont="1" applyAlignment="1" applyProtection="1">
      <alignment horizontal="center" vertical="center"/>
      <protection locked="0"/>
    </xf>
    <xf numFmtId="0" fontId="5" fillId="2" borderId="25" xfId="0" applyFont="1" applyFill="1" applyBorder="1" applyAlignment="1" applyProtection="1">
      <alignment horizontal="left" vertical="center" wrapText="1"/>
    </xf>
    <xf numFmtId="164" fontId="5" fillId="2" borderId="13" xfId="0" applyNumberFormat="1" applyFont="1" applyFill="1" applyBorder="1" applyAlignment="1" applyProtection="1">
      <alignment horizontal="center" vertical="center"/>
    </xf>
    <xf numFmtId="164" fontId="5" fillId="2" borderId="42" xfId="0" applyNumberFormat="1" applyFont="1" applyFill="1" applyBorder="1" applyAlignment="1" applyProtection="1">
      <alignment horizontal="center" vertical="center"/>
    </xf>
    <xf numFmtId="0" fontId="5" fillId="0" borderId="5" xfId="0" applyFont="1" applyBorder="1" applyAlignment="1" applyProtection="1">
      <alignment vertical="center"/>
    </xf>
    <xf numFmtId="0" fontId="5" fillId="0" borderId="22" xfId="0" applyFont="1" applyBorder="1" applyProtection="1"/>
    <xf numFmtId="0" fontId="5" fillId="0" borderId="6" xfId="0" applyFont="1" applyBorder="1" applyProtection="1"/>
    <xf numFmtId="0" fontId="5" fillId="0" borderId="0" xfId="0" applyFont="1" applyAlignment="1" applyProtection="1">
      <alignment vertical="center" wrapText="1"/>
      <protection locked="0"/>
    </xf>
    <xf numFmtId="0" fontId="5" fillId="0" borderId="10" xfId="0" applyFont="1" applyBorder="1" applyAlignment="1" applyProtection="1">
      <alignment vertical="center"/>
    </xf>
    <xf numFmtId="0" fontId="5" fillId="0" borderId="0" xfId="0" applyFont="1" applyBorder="1" applyAlignment="1" applyProtection="1">
      <alignment horizontal="center" vertical="center"/>
    </xf>
    <xf numFmtId="1" fontId="5" fillId="0" borderId="0" xfId="0" applyNumberFormat="1" applyFont="1" applyBorder="1" applyProtection="1"/>
    <xf numFmtId="0" fontId="15" fillId="0" borderId="0" xfId="0" applyFont="1" applyBorder="1" applyProtection="1"/>
    <xf numFmtId="0" fontId="5" fillId="0" borderId="0" xfId="0" applyFont="1" applyBorder="1" applyAlignment="1" applyProtection="1">
      <alignment horizontal="center"/>
    </xf>
    <xf numFmtId="0" fontId="5" fillId="0" borderId="52" xfId="0" applyFont="1" applyBorder="1" applyAlignment="1" applyProtection="1">
      <alignment horizontal="center"/>
    </xf>
    <xf numFmtId="165" fontId="5" fillId="0" borderId="0" xfId="0" applyNumberFormat="1" applyFont="1" applyBorder="1" applyAlignment="1" applyProtection="1">
      <alignment horizontal="center" vertical="center"/>
    </xf>
    <xf numFmtId="2" fontId="5" fillId="0" borderId="0" xfId="0" applyNumberFormat="1" applyFont="1" applyBorder="1" applyAlignment="1" applyProtection="1">
      <alignment horizontal="center" vertical="center"/>
    </xf>
    <xf numFmtId="0" fontId="5" fillId="0" borderId="0" xfId="0" applyFont="1" applyBorder="1" applyAlignment="1" applyProtection="1">
      <alignment vertical="center"/>
    </xf>
    <xf numFmtId="0" fontId="7" fillId="3" borderId="8" xfId="0" applyFont="1" applyFill="1" applyBorder="1" applyAlignment="1" applyProtection="1">
      <alignment vertical="center"/>
    </xf>
    <xf numFmtId="0" fontId="5" fillId="3" borderId="11" xfId="0" applyFont="1" applyFill="1" applyBorder="1" applyProtection="1"/>
    <xf numFmtId="1" fontId="7" fillId="3" borderId="11" xfId="0" applyNumberFormat="1" applyFont="1" applyFill="1" applyBorder="1" applyAlignment="1" applyProtection="1">
      <alignment horizontal="center" vertical="center"/>
    </xf>
    <xf numFmtId="0" fontId="7" fillId="3" borderId="11" xfId="0" applyFont="1" applyFill="1" applyBorder="1" applyAlignment="1" applyProtection="1">
      <alignment vertical="center"/>
    </xf>
    <xf numFmtId="0" fontId="5" fillId="0" borderId="11" xfId="0" applyFont="1" applyBorder="1" applyAlignment="1" applyProtection="1">
      <alignment vertical="center"/>
    </xf>
    <xf numFmtId="1" fontId="5" fillId="0" borderId="11" xfId="0" applyNumberFormat="1" applyFont="1" applyBorder="1" applyProtection="1"/>
    <xf numFmtId="0" fontId="15" fillId="0" borderId="11" xfId="0" applyFont="1" applyBorder="1" applyProtection="1"/>
    <xf numFmtId="0" fontId="5" fillId="0" borderId="11" xfId="0" applyFont="1" applyBorder="1" applyAlignment="1" applyProtection="1">
      <alignment horizontal="center"/>
    </xf>
    <xf numFmtId="0" fontId="5" fillId="0" borderId="53" xfId="0" applyFont="1" applyBorder="1" applyAlignment="1" applyProtection="1">
      <alignment horizontal="center"/>
    </xf>
    <xf numFmtId="1" fontId="7" fillId="2" borderId="0" xfId="0" applyNumberFormat="1" applyFont="1" applyFill="1" applyBorder="1" applyAlignment="1" applyProtection="1">
      <alignment horizontal="center" vertical="center"/>
    </xf>
    <xf numFmtId="0" fontId="7" fillId="2" borderId="0" xfId="0" applyFont="1" applyFill="1" applyBorder="1" applyAlignment="1" applyProtection="1">
      <alignment vertical="center"/>
    </xf>
    <xf numFmtId="1" fontId="5" fillId="0" borderId="0" xfId="0" applyNumberFormat="1" applyFont="1" applyProtection="1"/>
    <xf numFmtId="0" fontId="5" fillId="2" borderId="54" xfId="0" applyFont="1" applyFill="1" applyBorder="1" applyAlignment="1" applyProtection="1">
      <alignment horizontal="center" vertical="center"/>
    </xf>
    <xf numFmtId="1" fontId="5" fillId="2" borderId="54" xfId="0" applyNumberFormat="1" applyFont="1" applyFill="1" applyBorder="1" applyAlignment="1" applyProtection="1">
      <alignment horizontal="center" vertical="center"/>
    </xf>
    <xf numFmtId="1" fontId="14" fillId="2" borderId="15" xfId="0" applyNumberFormat="1" applyFont="1" applyFill="1" applyBorder="1" applyAlignment="1" applyProtection="1">
      <alignment horizontal="center" vertical="center"/>
    </xf>
    <xf numFmtId="1" fontId="5" fillId="2" borderId="14" xfId="0" applyNumberFormat="1" applyFont="1" applyFill="1" applyBorder="1" applyAlignment="1" applyProtection="1">
      <alignment horizontal="center" vertical="center"/>
    </xf>
    <xf numFmtId="1" fontId="14" fillId="2" borderId="41" xfId="0" applyNumberFormat="1" applyFont="1" applyFill="1" applyBorder="1" applyAlignment="1" applyProtection="1">
      <alignment horizontal="center" vertical="center"/>
    </xf>
    <xf numFmtId="1" fontId="5" fillId="2" borderId="43" xfId="0" applyNumberFormat="1" applyFont="1" applyFill="1" applyBorder="1" applyAlignment="1" applyProtection="1">
      <alignment horizontal="center" vertical="center"/>
    </xf>
    <xf numFmtId="164" fontId="5" fillId="3" borderId="0" xfId="0" applyNumberFormat="1" applyFont="1" applyFill="1" applyAlignment="1" applyProtection="1">
      <alignment horizontal="center" vertical="center"/>
    </xf>
    <xf numFmtId="0" fontId="5" fillId="0" borderId="0" xfId="0" applyFont="1" applyAlignment="1" applyProtection="1">
      <alignment horizontal="center" vertical="center" wrapText="1"/>
    </xf>
    <xf numFmtId="0" fontId="16" fillId="0" borderId="0" xfId="0" applyFont="1" applyAlignment="1" applyProtection="1">
      <alignment vertical="center"/>
    </xf>
    <xf numFmtId="0" fontId="11" fillId="0" borderId="0" xfId="0" applyFont="1" applyAlignment="1" applyProtection="1">
      <alignment vertical="center"/>
    </xf>
    <xf numFmtId="0" fontId="11" fillId="0" borderId="0" xfId="0" applyFont="1" applyProtection="1"/>
    <xf numFmtId="0" fontId="16" fillId="0" borderId="0" xfId="0" applyFont="1" applyProtection="1"/>
    <xf numFmtId="0" fontId="16" fillId="2" borderId="0" xfId="0" applyFont="1" applyFill="1" applyProtection="1"/>
    <xf numFmtId="0" fontId="16" fillId="2" borderId="9" xfId="0" applyFont="1" applyFill="1" applyBorder="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center" wrapText="1"/>
    </xf>
    <xf numFmtId="0" fontId="5" fillId="2" borderId="5"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wrapText="1"/>
    </xf>
    <xf numFmtId="9" fontId="5" fillId="3" borderId="5" xfId="1" applyNumberFormat="1" applyFont="1" applyFill="1" applyBorder="1" applyAlignment="1" applyProtection="1">
      <alignment horizontal="center"/>
    </xf>
    <xf numFmtId="9" fontId="5" fillId="3" borderId="22" xfId="1" applyNumberFormat="1" applyFont="1" applyFill="1" applyBorder="1" applyAlignment="1" applyProtection="1">
      <alignment horizontal="center"/>
    </xf>
    <xf numFmtId="9" fontId="5" fillId="3" borderId="6" xfId="1" applyNumberFormat="1" applyFont="1" applyFill="1" applyBorder="1" applyAlignment="1" applyProtection="1">
      <alignment horizont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0" fontId="5" fillId="0" borderId="2" xfId="0" applyFont="1" applyBorder="1" applyAlignment="1" applyProtection="1">
      <alignment horizontal="center"/>
    </xf>
    <xf numFmtId="0" fontId="7" fillId="2" borderId="2" xfId="0" applyFont="1" applyFill="1" applyBorder="1" applyAlignment="1" applyProtection="1">
      <alignment horizontal="center" vertical="center" wrapText="1"/>
    </xf>
    <xf numFmtId="0" fontId="7" fillId="2" borderId="37" xfId="0" applyFont="1" applyFill="1" applyBorder="1" applyAlignment="1" applyProtection="1">
      <alignment horizontal="center" vertical="center" wrapText="1"/>
    </xf>
    <xf numFmtId="0" fontId="7" fillId="2" borderId="39" xfId="0" applyFont="1" applyFill="1" applyBorder="1" applyAlignment="1" applyProtection="1">
      <alignment horizontal="center" vertical="center" wrapText="1"/>
    </xf>
    <xf numFmtId="0" fontId="7" fillId="2" borderId="38"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40"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52" xfId="0" applyFont="1" applyFill="1" applyBorder="1" applyAlignment="1" applyProtection="1">
      <alignment horizontal="center" vertical="center" wrapText="1"/>
    </xf>
    <xf numFmtId="0" fontId="7" fillId="2" borderId="56"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55"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9" xfId="0" applyFont="1" applyFill="1" applyBorder="1" applyAlignment="1" applyProtection="1">
      <alignment horizontal="left" wrapText="1"/>
    </xf>
    <xf numFmtId="0" fontId="5" fillId="2" borderId="7" xfId="0" applyFont="1" applyFill="1" applyBorder="1" applyAlignment="1" applyProtection="1">
      <alignment horizontal="left" wrapText="1"/>
    </xf>
    <xf numFmtId="0" fontId="5" fillId="2" borderId="40" xfId="0" applyFont="1" applyFill="1" applyBorder="1" applyAlignment="1" applyProtection="1">
      <alignment horizontal="left" wrapText="1"/>
    </xf>
    <xf numFmtId="0" fontId="7" fillId="2" borderId="5" xfId="0" applyFont="1" applyFill="1" applyBorder="1" applyAlignment="1" applyProtection="1">
      <alignment horizontal="center"/>
    </xf>
    <xf numFmtId="0" fontId="7" fillId="2" borderId="6" xfId="0" applyFont="1" applyFill="1" applyBorder="1" applyAlignment="1" applyProtection="1">
      <alignment horizontal="center"/>
    </xf>
    <xf numFmtId="0" fontId="7" fillId="2" borderId="22" xfId="0" applyFont="1" applyFill="1" applyBorder="1" applyAlignment="1" applyProtection="1">
      <alignment horizontal="center"/>
    </xf>
    <xf numFmtId="0" fontId="7" fillId="2" borderId="15"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5" fillId="2" borderId="16"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5" fillId="2" borderId="13" xfId="0" applyFont="1" applyFill="1" applyBorder="1" applyAlignment="1" applyProtection="1">
      <alignment horizontal="center" vertical="center" wrapText="1"/>
    </xf>
    <xf numFmtId="1" fontId="5" fillId="2" borderId="16" xfId="0" applyNumberFormat="1" applyFont="1" applyFill="1" applyBorder="1" applyAlignment="1" applyProtection="1">
      <alignment horizontal="center" vertical="center"/>
    </xf>
    <xf numFmtId="1" fontId="5" fillId="2" borderId="28" xfId="0" applyNumberFormat="1" applyFont="1" applyFill="1" applyBorder="1" applyAlignment="1" applyProtection="1">
      <alignment horizontal="center" vertical="center"/>
    </xf>
    <xf numFmtId="1" fontId="5" fillId="2" borderId="12" xfId="0" applyNumberFormat="1" applyFont="1" applyFill="1" applyBorder="1" applyAlignment="1" applyProtection="1">
      <alignment horizontal="center" vertical="center"/>
    </xf>
    <xf numFmtId="1" fontId="5" fillId="2" borderId="29" xfId="0" applyNumberFormat="1" applyFont="1" applyFill="1" applyBorder="1" applyAlignment="1" applyProtection="1">
      <alignment horizontal="center" vertical="center"/>
    </xf>
    <xf numFmtId="0" fontId="0" fillId="0" borderId="0" xfId="0" applyAlignment="1" applyProtection="1">
      <alignment horizontal="center" vertical="center"/>
      <protection locked="0"/>
    </xf>
    <xf numFmtId="0" fontId="7" fillId="2" borderId="14" xfId="0" applyFont="1" applyFill="1" applyBorder="1" applyAlignment="1" applyProtection="1">
      <alignment horizontal="left" vertical="center" wrapText="1"/>
    </xf>
    <xf numFmtId="2" fontId="7" fillId="2" borderId="17" xfId="0" applyNumberFormat="1" applyFont="1" applyFill="1" applyBorder="1" applyAlignment="1" applyProtection="1">
      <alignment horizontal="center" vertical="center" wrapText="1"/>
    </xf>
    <xf numFmtId="2" fontId="7" fillId="2" borderId="18" xfId="0" applyNumberFormat="1" applyFont="1" applyFill="1" applyBorder="1" applyAlignment="1" applyProtection="1">
      <alignment horizontal="center" vertical="center" wrapText="1"/>
    </xf>
    <xf numFmtId="2" fontId="7" fillId="2" borderId="19" xfId="0" applyNumberFormat="1"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0" fontId="13" fillId="2" borderId="36"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xf>
    <xf numFmtId="0" fontId="5" fillId="2" borderId="42"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5" fillId="4" borderId="14" xfId="0" applyFont="1" applyFill="1" applyBorder="1" applyAlignment="1" applyProtection="1">
      <alignment horizontal="center" vertical="center" wrapText="1"/>
      <protection locked="0"/>
    </xf>
    <xf numFmtId="0" fontId="5" fillId="4" borderId="43"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 fontId="5" fillId="2" borderId="13" xfId="0" applyNumberFormat="1" applyFont="1" applyFill="1" applyBorder="1" applyAlignment="1" applyProtection="1">
      <alignment horizontal="center" vertical="center"/>
    </xf>
    <xf numFmtId="1" fontId="5" fillId="2" borderId="42" xfId="0" applyNumberFormat="1" applyFont="1" applyFill="1" applyBorder="1" applyAlignment="1" applyProtection="1">
      <alignment horizontal="center" vertical="center"/>
    </xf>
    <xf numFmtId="1" fontId="5" fillId="2" borderId="14" xfId="0" applyNumberFormat="1" applyFont="1" applyFill="1" applyBorder="1" applyAlignment="1" applyProtection="1">
      <alignment horizontal="center" vertical="center"/>
    </xf>
    <xf numFmtId="1" fontId="5" fillId="2" borderId="43" xfId="0" applyNumberFormat="1" applyFont="1" applyFill="1" applyBorder="1" applyAlignment="1" applyProtection="1">
      <alignment horizontal="center" vertical="center"/>
    </xf>
    <xf numFmtId="164" fontId="5" fillId="2" borderId="12" xfId="0" applyNumberFormat="1" applyFont="1" applyFill="1" applyBorder="1" applyAlignment="1" applyProtection="1">
      <alignment horizontal="center" vertical="center" wrapText="1"/>
    </xf>
    <xf numFmtId="164" fontId="5" fillId="2" borderId="29" xfId="0" applyNumberFormat="1"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wrapText="1"/>
    </xf>
    <xf numFmtId="0" fontId="7" fillId="2" borderId="46"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7" fillId="2" borderId="36"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0" fillId="0" borderId="0" xfId="0" applyAlignment="1" applyProtection="1">
      <alignment horizontal="center" vertical="center"/>
    </xf>
    <xf numFmtId="0" fontId="0" fillId="0" borderId="0" xfId="0" applyAlignment="1" applyProtection="1">
      <alignment horizontal="center" vertical="center" wrapText="1"/>
    </xf>
    <xf numFmtId="0" fontId="5" fillId="2" borderId="14" xfId="0" applyFont="1" applyFill="1" applyBorder="1" applyAlignment="1" applyProtection="1">
      <alignment horizontal="center" vertical="center" wrapText="1"/>
    </xf>
    <xf numFmtId="0" fontId="7" fillId="2" borderId="46" xfId="0" applyFont="1" applyFill="1" applyBorder="1" applyAlignment="1" applyProtection="1">
      <alignment horizontal="center" vertical="center"/>
    </xf>
    <xf numFmtId="0" fontId="7" fillId="2" borderId="39"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1" fontId="7" fillId="2" borderId="27" xfId="0" applyNumberFormat="1" applyFont="1" applyFill="1" applyBorder="1" applyAlignment="1" applyProtection="1">
      <alignment horizontal="left" vertical="center" wrapText="1"/>
    </xf>
    <xf numFmtId="1" fontId="7" fillId="2" borderId="54" xfId="0" applyNumberFormat="1"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1" fontId="5" fillId="2" borderId="50" xfId="0" applyNumberFormat="1" applyFont="1" applyFill="1" applyBorder="1" applyAlignment="1" applyProtection="1">
      <alignment horizontal="center" vertical="center"/>
    </xf>
    <xf numFmtId="1" fontId="5" fillId="2" borderId="49" xfId="0" applyNumberFormat="1" applyFont="1" applyFill="1" applyBorder="1" applyAlignment="1" applyProtection="1">
      <alignment horizontal="center" vertical="center"/>
    </xf>
    <xf numFmtId="1" fontId="5" fillId="2" borderId="51" xfId="0" applyNumberFormat="1" applyFont="1" applyFill="1" applyBorder="1" applyAlignment="1" applyProtection="1">
      <alignment horizontal="center" vertical="center"/>
    </xf>
    <xf numFmtId="1" fontId="5" fillId="2" borderId="17" xfId="0" applyNumberFormat="1" applyFont="1" applyFill="1" applyBorder="1" applyAlignment="1" applyProtection="1">
      <alignment horizontal="center" vertical="center"/>
    </xf>
    <xf numFmtId="1" fontId="5" fillId="2" borderId="18" xfId="0" applyNumberFormat="1" applyFont="1" applyFill="1" applyBorder="1" applyAlignment="1" applyProtection="1">
      <alignment horizontal="center" vertical="center"/>
    </xf>
    <xf numFmtId="1" fontId="5" fillId="2" borderId="44" xfId="0" applyNumberFormat="1"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5" fillId="2" borderId="45" xfId="0" applyFont="1" applyFill="1" applyBorder="1" applyAlignment="1" applyProtection="1">
      <alignment horizontal="center" vertical="center"/>
    </xf>
    <xf numFmtId="1" fontId="5" fillId="2" borderId="47" xfId="0" applyNumberFormat="1" applyFont="1" applyFill="1" applyBorder="1" applyAlignment="1" applyProtection="1">
      <alignment horizontal="center" vertical="center"/>
    </xf>
    <xf numFmtId="1" fontId="5" fillId="2" borderId="4" xfId="0" applyNumberFormat="1" applyFont="1" applyFill="1" applyBorder="1" applyAlignment="1" applyProtection="1">
      <alignment horizontal="center" vertical="center"/>
    </xf>
    <xf numFmtId="1" fontId="5" fillId="2" borderId="2" xfId="0" applyNumberFormat="1" applyFont="1" applyFill="1" applyBorder="1" applyAlignment="1" applyProtection="1">
      <alignment horizontal="center" vertical="center"/>
    </xf>
    <xf numFmtId="1" fontId="5" fillId="2" borderId="32" xfId="0" applyNumberFormat="1" applyFont="1" applyFill="1" applyBorder="1" applyAlignment="1" applyProtection="1">
      <alignment horizontal="center" vertical="center"/>
    </xf>
    <xf numFmtId="1" fontId="5" fillId="2" borderId="33" xfId="0" applyNumberFormat="1" applyFont="1" applyFill="1" applyBorder="1" applyAlignment="1" applyProtection="1">
      <alignment horizontal="center" vertical="center"/>
    </xf>
    <xf numFmtId="1" fontId="5" fillId="2" borderId="45" xfId="0" applyNumberFormat="1" applyFont="1" applyFill="1" applyBorder="1" applyAlignment="1" applyProtection="1">
      <alignment horizontal="center" vertical="center"/>
    </xf>
  </cellXfs>
  <cellStyles count="2">
    <cellStyle name="Prozent" xfId="1" builtinId="5"/>
    <cellStyle name="Standard" xfId="0" builtinId="0"/>
  </cellStyles>
  <dxfs count="7">
    <dxf>
      <fill>
        <patternFill>
          <bgColor theme="9" tint="0.39994506668294322"/>
        </patternFill>
      </fill>
    </dxf>
    <dxf>
      <fill>
        <patternFill>
          <bgColor theme="8" tint="0.59996337778862885"/>
        </patternFill>
      </fill>
    </dxf>
    <dxf>
      <fill>
        <patternFill>
          <bgColor theme="9" tint="0.39994506668294322"/>
        </patternFill>
      </fill>
    </dxf>
    <dxf>
      <fill>
        <patternFill>
          <bgColor theme="9" tint="0.39994506668294322"/>
        </patternFill>
      </fill>
    </dxf>
    <dxf>
      <fill>
        <patternFill>
          <bgColor theme="4" tint="0.59996337778862885"/>
        </patternFill>
      </fill>
    </dxf>
    <dxf>
      <fill>
        <patternFill>
          <bgColor theme="9" tint="0.39994506668294322"/>
        </patternFill>
      </fill>
    </dxf>
    <dxf>
      <fill>
        <patternFill>
          <bgColor theme="8" tint="0.59996337778862885"/>
        </patternFill>
      </fill>
    </dxf>
  </dxfs>
  <tableStyles count="0" defaultTableStyle="TableStyleMedium2" defaultPivotStyle="PivotStyleLight16"/>
  <colors>
    <mruColors>
      <color rgb="FFFFFF66"/>
      <color rgb="FF0066FF"/>
      <color rgb="FFDAD2FA"/>
      <color rgb="FFE18987"/>
      <color rgb="FFD96865"/>
      <color rgb="FFFB11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655159</xdr:colOff>
      <xdr:row>0</xdr:row>
      <xdr:rowOff>0</xdr:rowOff>
    </xdr:from>
    <xdr:to>
      <xdr:col>11</xdr:col>
      <xdr:colOff>1931744</xdr:colOff>
      <xdr:row>4</xdr:row>
      <xdr:rowOff>120757</xdr:rowOff>
    </xdr:to>
    <xdr:pic>
      <xdr:nvPicPr>
        <xdr:cNvPr id="2" name="Grafik 1">
          <a:extLst>
            <a:ext uri="{FF2B5EF4-FFF2-40B4-BE49-F238E27FC236}">
              <a16:creationId xmlns:a16="http://schemas.microsoft.com/office/drawing/2014/main" id="{159A05DD-7318-B0CA-F8AE-4B59C1C86501}"/>
            </a:ext>
          </a:extLst>
        </xdr:cNvPr>
        <xdr:cNvPicPr>
          <a:picLocks noChangeAspect="1"/>
        </xdr:cNvPicPr>
      </xdr:nvPicPr>
      <xdr:blipFill>
        <a:blip xmlns:r="http://schemas.openxmlformats.org/officeDocument/2006/relationships" r:embed="rId1"/>
        <a:stretch>
          <a:fillRect/>
        </a:stretch>
      </xdr:blipFill>
      <xdr:spPr>
        <a:xfrm>
          <a:off x="11329207" y="0"/>
          <a:ext cx="3040474" cy="96742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62"/>
  <sheetViews>
    <sheetView topLeftCell="D1" zoomScaleNormal="100" workbookViewId="0">
      <selection activeCell="N6" sqref="N6"/>
    </sheetView>
  </sheetViews>
  <sheetFormatPr baseColWidth="10" defaultColWidth="11.453125" defaultRowHeight="14.5" x14ac:dyDescent="0.35"/>
  <cols>
    <col min="1" max="1" width="4.453125" style="28" customWidth="1"/>
    <col min="2" max="2" width="10.26953125" style="28" customWidth="1"/>
    <col min="3" max="3" width="11.81640625" style="28" customWidth="1"/>
    <col min="4" max="4" width="19.54296875" style="32" customWidth="1"/>
    <col min="5" max="5" width="16.26953125" style="32" customWidth="1"/>
    <col min="6" max="6" width="16.1796875" style="28" customWidth="1"/>
    <col min="7" max="7" width="25" style="28" customWidth="1"/>
    <col min="8" max="8" width="17.81640625" style="28" customWidth="1"/>
    <col min="9" max="9" width="20.1796875" style="28" customWidth="1"/>
    <col min="10" max="10" width="11.453125" style="28" customWidth="1"/>
    <col min="11" max="11" width="25.1796875" style="28" customWidth="1"/>
    <col min="12" max="12" width="27.54296875" style="28" customWidth="1"/>
    <col min="13" max="13" width="16.1796875" style="28" customWidth="1"/>
    <col min="14" max="14" width="16.54296875" style="28" customWidth="1"/>
    <col min="15" max="15" width="17.7265625" style="28" customWidth="1"/>
    <col min="16" max="16384" width="11.453125" style="28"/>
  </cols>
  <sheetData>
    <row r="1" spans="2:21" ht="19" x14ac:dyDescent="0.35">
      <c r="B1" s="195" t="s">
        <v>116</v>
      </c>
      <c r="C1" s="25"/>
      <c r="D1" s="25"/>
      <c r="E1" s="25"/>
      <c r="F1" s="25"/>
      <c r="G1" s="25"/>
      <c r="H1" s="25"/>
      <c r="I1" s="26"/>
      <c r="J1" s="27"/>
      <c r="K1" s="25"/>
      <c r="L1" s="25"/>
      <c r="M1" s="25"/>
      <c r="N1" s="25"/>
      <c r="O1" s="25"/>
      <c r="P1" s="25"/>
      <c r="Q1" s="25"/>
      <c r="R1" s="25"/>
      <c r="S1" s="25"/>
    </row>
    <row r="2" spans="2:21" x14ac:dyDescent="0.35">
      <c r="B2" s="29"/>
      <c r="C2" s="25"/>
      <c r="D2" s="25"/>
      <c r="E2" s="25"/>
      <c r="F2" s="25"/>
      <c r="G2" s="25"/>
      <c r="H2" s="25"/>
      <c r="I2" s="26"/>
      <c r="J2" s="27"/>
      <c r="K2" s="25"/>
      <c r="L2" s="25"/>
      <c r="M2" s="25"/>
      <c r="N2" s="25"/>
      <c r="O2" s="25"/>
      <c r="P2" s="25"/>
      <c r="Q2" s="25"/>
      <c r="R2" s="25"/>
      <c r="S2" s="25"/>
    </row>
    <row r="3" spans="2:21" s="30" customFormat="1" ht="17.25" customHeight="1" x14ac:dyDescent="0.35">
      <c r="B3" s="196" t="s">
        <v>43</v>
      </c>
      <c r="C3" s="75"/>
      <c r="D3" s="74"/>
      <c r="E3" s="74"/>
      <c r="F3" s="74"/>
      <c r="G3" s="74"/>
      <c r="H3" s="74"/>
      <c r="I3" s="74"/>
      <c r="J3" s="74"/>
      <c r="K3" s="74"/>
      <c r="L3" s="74"/>
      <c r="M3" s="74"/>
      <c r="N3" s="25"/>
      <c r="O3" s="25"/>
      <c r="P3" s="25"/>
      <c r="Q3" s="25"/>
      <c r="R3" s="25"/>
      <c r="S3" s="25"/>
      <c r="T3" s="28"/>
      <c r="U3" s="28"/>
    </row>
    <row r="4" spans="2:21" s="30" customFormat="1" ht="17.25" customHeight="1" x14ac:dyDescent="0.35">
      <c r="B4" s="75"/>
      <c r="C4" s="74" t="s">
        <v>42</v>
      </c>
      <c r="D4" s="74"/>
      <c r="E4" s="74"/>
      <c r="F4" s="74"/>
      <c r="G4" s="74"/>
      <c r="H4" s="74"/>
      <c r="I4" s="74"/>
      <c r="J4" s="74"/>
      <c r="K4" s="74"/>
      <c r="L4" s="74"/>
      <c r="M4" s="74"/>
      <c r="N4" s="25"/>
      <c r="O4" s="25"/>
      <c r="P4" s="25"/>
      <c r="Q4" s="25"/>
      <c r="R4" s="25"/>
      <c r="S4" s="25"/>
      <c r="T4" s="28"/>
      <c r="U4" s="28"/>
    </row>
    <row r="5" spans="2:21" s="30" customFormat="1" ht="17.25" customHeight="1" x14ac:dyDescent="0.35">
      <c r="B5" s="75"/>
      <c r="C5" s="76" t="s">
        <v>95</v>
      </c>
      <c r="D5" s="74"/>
      <c r="E5" s="74"/>
      <c r="F5" s="74"/>
      <c r="G5" s="74"/>
      <c r="H5" s="74"/>
      <c r="I5" s="74"/>
      <c r="J5" s="74"/>
      <c r="K5" s="74"/>
      <c r="L5" s="74"/>
      <c r="M5" s="74"/>
      <c r="N5" s="25"/>
      <c r="O5" s="25"/>
      <c r="P5" s="25"/>
      <c r="Q5" s="25"/>
      <c r="R5" s="25"/>
      <c r="S5" s="25"/>
      <c r="T5" s="28"/>
      <c r="U5" s="28"/>
    </row>
    <row r="6" spans="2:21" s="30" customFormat="1" ht="17.25" customHeight="1" x14ac:dyDescent="0.35">
      <c r="B6" s="75"/>
      <c r="C6" s="76" t="s">
        <v>90</v>
      </c>
      <c r="D6" s="74"/>
      <c r="E6" s="74"/>
      <c r="F6" s="74"/>
      <c r="G6" s="74"/>
      <c r="H6" s="74"/>
      <c r="I6" s="74"/>
      <c r="J6" s="74"/>
      <c r="K6" s="74"/>
      <c r="L6" s="74"/>
      <c r="M6" s="74"/>
      <c r="N6" s="25"/>
      <c r="O6" s="25"/>
      <c r="P6" s="25"/>
      <c r="Q6" s="25"/>
      <c r="R6" s="25"/>
      <c r="S6" s="25"/>
      <c r="T6" s="28"/>
      <c r="U6" s="28"/>
    </row>
    <row r="7" spans="2:21" s="30" customFormat="1" ht="17.25" customHeight="1" x14ac:dyDescent="0.35">
      <c r="B7" s="75"/>
      <c r="C7" s="76" t="s">
        <v>92</v>
      </c>
      <c r="D7" s="74"/>
      <c r="E7" s="74"/>
      <c r="F7" s="74"/>
      <c r="G7" s="74"/>
      <c r="H7" s="74"/>
      <c r="I7" s="74"/>
      <c r="J7" s="74"/>
      <c r="K7" s="74"/>
      <c r="L7" s="74"/>
      <c r="M7" s="74"/>
      <c r="N7" s="25"/>
      <c r="O7" s="25"/>
      <c r="P7" s="25"/>
      <c r="Q7" s="25"/>
      <c r="R7" s="25"/>
      <c r="S7" s="25"/>
      <c r="T7" s="28"/>
      <c r="U7" s="28"/>
    </row>
    <row r="8" spans="2:21" s="30" customFormat="1" ht="17.25" customHeight="1" x14ac:dyDescent="0.35">
      <c r="B8" s="75"/>
      <c r="C8" s="77" t="s">
        <v>79</v>
      </c>
      <c r="D8" s="74" t="s">
        <v>93</v>
      </c>
      <c r="E8" s="74"/>
      <c r="F8" s="74"/>
      <c r="G8" s="74"/>
      <c r="H8" s="74"/>
      <c r="I8" s="74"/>
      <c r="J8" s="74"/>
      <c r="K8" s="74"/>
      <c r="L8" s="74"/>
      <c r="M8" s="74"/>
      <c r="N8" s="25"/>
      <c r="O8" s="25"/>
      <c r="P8" s="25"/>
      <c r="Q8" s="25"/>
      <c r="R8" s="25"/>
      <c r="S8" s="25"/>
      <c r="T8" s="28"/>
      <c r="U8" s="28"/>
    </row>
    <row r="9" spans="2:21" s="30" customFormat="1" ht="17.25" customHeight="1" x14ac:dyDescent="0.35">
      <c r="B9" s="75"/>
      <c r="C9" s="77" t="s">
        <v>79</v>
      </c>
      <c r="D9" s="74" t="s">
        <v>94</v>
      </c>
      <c r="E9" s="74"/>
      <c r="F9" s="74"/>
      <c r="G9" s="74"/>
      <c r="H9" s="74"/>
      <c r="I9" s="74"/>
      <c r="J9" s="74"/>
      <c r="K9" s="74"/>
      <c r="L9" s="74"/>
      <c r="M9" s="74"/>
      <c r="N9" s="25"/>
      <c r="O9" s="25"/>
      <c r="P9" s="25"/>
      <c r="Q9" s="25"/>
      <c r="R9" s="25"/>
      <c r="S9" s="25"/>
      <c r="T9" s="28"/>
      <c r="U9" s="28"/>
    </row>
    <row r="10" spans="2:21" s="30" customFormat="1" ht="17.25" customHeight="1" x14ac:dyDescent="0.35">
      <c r="B10" s="75"/>
      <c r="C10" s="77" t="s">
        <v>79</v>
      </c>
      <c r="D10" s="74" t="s">
        <v>96</v>
      </c>
      <c r="E10" s="74"/>
      <c r="F10" s="74"/>
      <c r="G10" s="74"/>
      <c r="H10" s="74"/>
      <c r="I10" s="74"/>
      <c r="J10" s="74"/>
      <c r="K10" s="74"/>
      <c r="L10" s="74"/>
      <c r="M10" s="74"/>
      <c r="N10" s="25"/>
      <c r="O10" s="25"/>
      <c r="P10" s="25"/>
      <c r="Q10" s="25"/>
      <c r="R10" s="25"/>
      <c r="S10" s="25"/>
      <c r="T10" s="28"/>
      <c r="U10" s="28"/>
    </row>
    <row r="11" spans="2:21" s="30" customFormat="1" ht="17.25" customHeight="1" x14ac:dyDescent="0.35">
      <c r="B11" s="75"/>
      <c r="C11" s="74" t="s">
        <v>91</v>
      </c>
      <c r="D11" s="74"/>
      <c r="E11" s="74"/>
      <c r="F11" s="74"/>
      <c r="G11" s="74"/>
      <c r="H11" s="74"/>
      <c r="I11" s="74"/>
      <c r="J11" s="74"/>
      <c r="K11" s="74"/>
      <c r="L11" s="74"/>
      <c r="M11" s="74"/>
      <c r="N11" s="25"/>
      <c r="O11" s="25"/>
      <c r="P11" s="25"/>
      <c r="Q11" s="25"/>
      <c r="R11" s="25"/>
      <c r="S11" s="25"/>
      <c r="T11" s="28"/>
      <c r="U11" s="28"/>
    </row>
    <row r="12" spans="2:21" s="30" customFormat="1" ht="17.25" customHeight="1" x14ac:dyDescent="0.35">
      <c r="B12" s="75"/>
      <c r="C12" s="74"/>
      <c r="D12" s="74"/>
      <c r="E12" s="74"/>
      <c r="F12" s="74"/>
      <c r="G12" s="74"/>
      <c r="H12" s="74"/>
      <c r="I12" s="74"/>
      <c r="J12" s="74"/>
      <c r="K12" s="74"/>
      <c r="L12" s="74"/>
      <c r="M12" s="74"/>
      <c r="N12" s="25"/>
      <c r="O12" s="25"/>
      <c r="P12" s="25"/>
      <c r="Q12" s="25"/>
      <c r="R12" s="25"/>
      <c r="S12" s="25"/>
      <c r="T12" s="28"/>
      <c r="U12" s="28"/>
    </row>
    <row r="13" spans="2:21" s="30" customFormat="1" ht="17.25" customHeight="1" x14ac:dyDescent="0.35">
      <c r="B13" s="196" t="s">
        <v>44</v>
      </c>
      <c r="C13" s="74"/>
      <c r="D13" s="74"/>
      <c r="E13" s="74"/>
      <c r="F13" s="74"/>
      <c r="G13" s="74"/>
      <c r="H13" s="74"/>
      <c r="I13" s="74"/>
      <c r="J13" s="74"/>
      <c r="K13" s="74"/>
      <c r="L13" s="74"/>
      <c r="M13" s="74"/>
      <c r="N13" s="25"/>
      <c r="O13" s="25"/>
      <c r="P13" s="25"/>
      <c r="Q13" s="25"/>
      <c r="R13" s="25"/>
      <c r="S13" s="25"/>
      <c r="T13" s="28"/>
      <c r="U13" s="28"/>
    </row>
    <row r="14" spans="2:21" s="30" customFormat="1" ht="17.25" customHeight="1" x14ac:dyDescent="0.35">
      <c r="B14" s="75" t="s">
        <v>106</v>
      </c>
      <c r="C14" s="74"/>
      <c r="D14" s="74"/>
      <c r="E14" s="74"/>
      <c r="F14" s="74"/>
      <c r="G14" s="74"/>
      <c r="H14" s="74"/>
      <c r="I14" s="74"/>
      <c r="J14" s="74"/>
      <c r="K14" s="74"/>
      <c r="L14" s="74"/>
      <c r="M14" s="74"/>
      <c r="N14" s="25"/>
      <c r="O14" s="25"/>
      <c r="P14" s="25"/>
      <c r="Q14" s="25"/>
      <c r="R14" s="25"/>
      <c r="S14" s="25"/>
      <c r="T14" s="28"/>
      <c r="U14" s="28"/>
    </row>
    <row r="15" spans="2:21" s="30" customFormat="1" ht="17.25" customHeight="1" x14ac:dyDescent="0.35">
      <c r="B15" s="75" t="s">
        <v>109</v>
      </c>
      <c r="C15" s="74"/>
      <c r="D15" s="74"/>
      <c r="E15" s="74"/>
      <c r="F15" s="74"/>
      <c r="G15" s="74"/>
      <c r="H15" s="74"/>
      <c r="I15" s="74"/>
      <c r="J15" s="74"/>
      <c r="K15" s="74"/>
      <c r="L15" s="74"/>
      <c r="M15" s="74"/>
      <c r="N15" s="25"/>
      <c r="O15" s="25"/>
      <c r="P15" s="25"/>
      <c r="Q15" s="25"/>
      <c r="R15" s="25"/>
      <c r="S15" s="25"/>
      <c r="T15" s="28"/>
      <c r="U15" s="28"/>
    </row>
    <row r="16" spans="2:21" s="30" customFormat="1" ht="17.25" customHeight="1" x14ac:dyDescent="0.35">
      <c r="B16" s="75"/>
      <c r="C16" s="74"/>
      <c r="D16" s="74"/>
      <c r="E16" s="74"/>
      <c r="F16" s="74"/>
      <c r="G16" s="74"/>
      <c r="H16" s="74"/>
      <c r="I16" s="74"/>
      <c r="J16" s="74"/>
      <c r="K16" s="74"/>
      <c r="L16" s="74"/>
      <c r="M16" s="74"/>
      <c r="N16" s="25"/>
      <c r="O16" s="25"/>
      <c r="P16" s="25"/>
      <c r="Q16" s="25"/>
      <c r="R16" s="25"/>
      <c r="S16" s="25"/>
      <c r="T16" s="28"/>
      <c r="U16" s="28"/>
    </row>
    <row r="17" spans="2:21" s="30" customFormat="1" ht="17.25" customHeight="1" x14ac:dyDescent="0.35">
      <c r="B17" s="196" t="s">
        <v>45</v>
      </c>
      <c r="C17" s="74"/>
      <c r="D17" s="74"/>
      <c r="E17" s="74"/>
      <c r="F17" s="74"/>
      <c r="G17" s="74"/>
      <c r="H17" s="74"/>
      <c r="I17" s="74"/>
      <c r="J17" s="74"/>
      <c r="K17" s="74"/>
      <c r="L17" s="74"/>
      <c r="M17" s="74"/>
      <c r="N17" s="25"/>
      <c r="O17" s="25"/>
      <c r="P17" s="25"/>
      <c r="Q17" s="25"/>
      <c r="R17" s="25"/>
      <c r="S17" s="25"/>
      <c r="T17" s="28"/>
      <c r="U17" s="28"/>
    </row>
    <row r="18" spans="2:21" s="30" customFormat="1" ht="17.25" customHeight="1" x14ac:dyDescent="0.35">
      <c r="B18" s="75" t="s">
        <v>47</v>
      </c>
      <c r="C18" s="74"/>
      <c r="D18" s="74"/>
      <c r="E18" s="74"/>
      <c r="F18" s="74"/>
      <c r="G18" s="74"/>
      <c r="H18" s="74"/>
      <c r="I18" s="74"/>
      <c r="J18" s="74"/>
      <c r="K18" s="74"/>
      <c r="L18" s="74"/>
      <c r="M18" s="74"/>
      <c r="N18" s="25"/>
      <c r="O18" s="25"/>
      <c r="P18" s="25"/>
      <c r="Q18" s="25"/>
      <c r="R18" s="25"/>
      <c r="S18" s="25"/>
      <c r="T18" s="28"/>
      <c r="U18" s="28"/>
    </row>
    <row r="19" spans="2:21" s="30" customFormat="1" ht="17.25" customHeight="1" x14ac:dyDescent="0.35">
      <c r="B19" s="75"/>
      <c r="C19" s="74" t="s">
        <v>80</v>
      </c>
      <c r="D19" s="74"/>
      <c r="E19" s="74"/>
      <c r="F19" s="74"/>
      <c r="G19" s="74"/>
      <c r="H19" s="74"/>
      <c r="I19" s="74"/>
      <c r="J19" s="74"/>
      <c r="K19" s="74"/>
      <c r="L19" s="74"/>
      <c r="M19" s="74"/>
      <c r="N19" s="25"/>
      <c r="O19" s="25"/>
      <c r="P19" s="25"/>
      <c r="Q19" s="25"/>
      <c r="R19" s="25"/>
      <c r="S19" s="25"/>
      <c r="T19" s="28"/>
      <c r="U19" s="28"/>
    </row>
    <row r="20" spans="2:21" s="30" customFormat="1" ht="17.25" customHeight="1" x14ac:dyDescent="0.35">
      <c r="B20" s="75"/>
      <c r="C20" s="74" t="s">
        <v>97</v>
      </c>
      <c r="D20" s="74"/>
      <c r="E20" s="74"/>
      <c r="F20" s="74"/>
      <c r="G20" s="74"/>
      <c r="H20" s="74"/>
      <c r="I20" s="74"/>
      <c r="J20" s="74"/>
      <c r="K20" s="74"/>
      <c r="L20" s="74"/>
      <c r="M20" s="74"/>
      <c r="N20" s="25"/>
      <c r="O20" s="25"/>
      <c r="P20" s="25"/>
      <c r="Q20" s="25"/>
      <c r="R20" s="25"/>
      <c r="S20" s="25"/>
      <c r="T20" s="28"/>
      <c r="U20" s="28"/>
    </row>
    <row r="21" spans="2:21" s="30" customFormat="1" ht="17.25" customHeight="1" x14ac:dyDescent="0.35">
      <c r="B21" s="75"/>
      <c r="C21" s="74" t="s">
        <v>98</v>
      </c>
      <c r="D21" s="74"/>
      <c r="E21" s="74"/>
      <c r="F21" s="74"/>
      <c r="G21" s="74"/>
      <c r="H21" s="74"/>
      <c r="I21" s="74"/>
      <c r="J21" s="74"/>
      <c r="K21" s="74"/>
      <c r="L21" s="74"/>
      <c r="M21" s="74"/>
      <c r="N21" s="25"/>
      <c r="O21" s="25"/>
      <c r="P21" s="25"/>
      <c r="Q21" s="25"/>
      <c r="R21" s="25"/>
      <c r="S21" s="25"/>
      <c r="T21" s="28"/>
      <c r="U21" s="28"/>
    </row>
    <row r="22" spans="2:21" s="30" customFormat="1" ht="17.25" customHeight="1" x14ac:dyDescent="0.35">
      <c r="B22" s="75"/>
      <c r="C22" s="74" t="s">
        <v>99</v>
      </c>
      <c r="D22" s="74"/>
      <c r="E22" s="74"/>
      <c r="F22" s="74"/>
      <c r="G22" s="74"/>
      <c r="H22" s="74"/>
      <c r="I22" s="74"/>
      <c r="J22" s="74"/>
      <c r="K22" s="74"/>
      <c r="L22" s="74"/>
      <c r="M22" s="74"/>
      <c r="N22" s="25"/>
      <c r="O22" s="25"/>
      <c r="P22" s="25"/>
      <c r="Q22" s="25"/>
      <c r="R22" s="25"/>
      <c r="S22" s="25"/>
      <c r="T22" s="28"/>
      <c r="U22" s="28"/>
    </row>
    <row r="23" spans="2:21" x14ac:dyDescent="0.35">
      <c r="B23" s="74"/>
      <c r="C23" s="74"/>
      <c r="D23" s="74"/>
      <c r="E23" s="74"/>
      <c r="F23" s="74"/>
      <c r="G23" s="74"/>
      <c r="H23" s="74"/>
      <c r="I23" s="74"/>
      <c r="J23" s="74"/>
      <c r="K23" s="74"/>
      <c r="L23" s="74"/>
      <c r="M23" s="74"/>
      <c r="N23" s="25"/>
      <c r="O23" s="25"/>
      <c r="P23" s="25"/>
      <c r="Q23" s="25"/>
      <c r="R23" s="25"/>
      <c r="S23" s="25"/>
    </row>
    <row r="24" spans="2:21" ht="15.5" x14ac:dyDescent="0.35">
      <c r="B24" s="197" t="s">
        <v>46</v>
      </c>
      <c r="C24" s="74"/>
      <c r="D24" s="74"/>
      <c r="E24" s="74"/>
      <c r="F24" s="74"/>
      <c r="G24" s="74"/>
      <c r="H24" s="74"/>
      <c r="I24" s="74"/>
      <c r="J24" s="74"/>
      <c r="K24" s="74"/>
      <c r="L24" s="74"/>
      <c r="M24" s="74"/>
      <c r="N24" s="25"/>
      <c r="O24" s="25"/>
      <c r="P24" s="25"/>
      <c r="Q24" s="25"/>
      <c r="R24" s="25"/>
      <c r="S24" s="25"/>
    </row>
    <row r="25" spans="2:21" x14ac:dyDescent="0.35">
      <c r="B25" s="75" t="s">
        <v>100</v>
      </c>
      <c r="C25" s="74"/>
      <c r="D25" s="74"/>
      <c r="E25" s="74"/>
      <c r="F25" s="74"/>
      <c r="G25" s="74"/>
      <c r="H25" s="74"/>
      <c r="I25" s="74"/>
      <c r="J25" s="74"/>
      <c r="K25" s="74"/>
      <c r="L25" s="74"/>
      <c r="M25" s="74"/>
      <c r="N25" s="25"/>
      <c r="O25" s="25"/>
      <c r="P25" s="25"/>
      <c r="Q25" s="25"/>
      <c r="R25" s="25"/>
      <c r="S25" s="25"/>
    </row>
    <row r="26" spans="2:21" x14ac:dyDescent="0.35">
      <c r="B26" s="74"/>
      <c r="C26" s="75" t="s">
        <v>41</v>
      </c>
      <c r="D26" s="74"/>
      <c r="E26" s="74"/>
      <c r="F26" s="74"/>
      <c r="G26" s="74"/>
      <c r="H26" s="74"/>
      <c r="I26" s="74"/>
      <c r="J26" s="74"/>
      <c r="K26" s="74"/>
      <c r="L26" s="74"/>
      <c r="M26" s="74"/>
      <c r="N26" s="25"/>
      <c r="O26" s="25"/>
      <c r="P26" s="25"/>
      <c r="Q26" s="25"/>
      <c r="R26" s="25"/>
      <c r="S26" s="25"/>
    </row>
    <row r="27" spans="2:21" x14ac:dyDescent="0.35">
      <c r="B27" s="74"/>
      <c r="C27" s="75"/>
      <c r="D27" s="74"/>
      <c r="E27" s="74"/>
      <c r="F27" s="74"/>
      <c r="G27" s="74"/>
      <c r="H27" s="74"/>
      <c r="I27" s="74"/>
      <c r="J27" s="74"/>
      <c r="K27" s="74"/>
      <c r="L27" s="74"/>
      <c r="M27" s="74"/>
      <c r="N27" s="25"/>
      <c r="O27" s="25"/>
      <c r="P27" s="25"/>
      <c r="Q27" s="25"/>
      <c r="R27" s="25"/>
      <c r="S27" s="25"/>
    </row>
    <row r="28" spans="2:21" ht="15.5" x14ac:dyDescent="0.35">
      <c r="B28" s="197" t="s">
        <v>48</v>
      </c>
      <c r="C28" s="75"/>
      <c r="D28" s="74"/>
      <c r="E28" s="74"/>
      <c r="F28" s="74"/>
      <c r="G28" s="74"/>
      <c r="H28" s="74"/>
      <c r="I28" s="74"/>
      <c r="J28" s="74"/>
      <c r="K28" s="74"/>
      <c r="L28" s="74"/>
      <c r="M28" s="74"/>
      <c r="N28" s="25"/>
      <c r="O28" s="25"/>
      <c r="P28" s="25"/>
      <c r="Q28" s="25"/>
      <c r="R28" s="25"/>
      <c r="S28" s="25"/>
    </row>
    <row r="29" spans="2:21" x14ac:dyDescent="0.35">
      <c r="B29" s="75" t="s">
        <v>123</v>
      </c>
      <c r="C29" s="74"/>
      <c r="D29" s="74"/>
      <c r="E29" s="74"/>
      <c r="F29" s="74"/>
      <c r="G29" s="74"/>
      <c r="H29" s="74"/>
      <c r="I29" s="74"/>
      <c r="J29" s="74"/>
      <c r="K29" s="74"/>
      <c r="L29" s="74"/>
      <c r="M29" s="74"/>
      <c r="N29" s="25"/>
      <c r="O29" s="25"/>
      <c r="P29" s="25"/>
      <c r="Q29" s="25"/>
      <c r="R29" s="25"/>
      <c r="S29" s="25"/>
    </row>
    <row r="30" spans="2:21" x14ac:dyDescent="0.35">
      <c r="B30" s="75" t="s">
        <v>124</v>
      </c>
      <c r="C30" s="74"/>
      <c r="D30" s="74"/>
      <c r="E30" s="74"/>
      <c r="F30" s="74"/>
      <c r="G30" s="74"/>
      <c r="H30" s="74"/>
      <c r="I30" s="74"/>
      <c r="J30" s="74"/>
      <c r="K30" s="74"/>
      <c r="L30" s="74"/>
      <c r="M30" s="74"/>
      <c r="N30" s="25"/>
      <c r="O30" s="25"/>
      <c r="P30" s="25"/>
      <c r="Q30" s="25"/>
      <c r="R30" s="25"/>
      <c r="S30" s="25"/>
    </row>
    <row r="31" spans="2:21" ht="19.5" customHeight="1" x14ac:dyDescent="0.35">
      <c r="B31" s="75"/>
      <c r="C31" s="74"/>
      <c r="D31" s="74"/>
      <c r="E31" s="74"/>
      <c r="F31" s="74"/>
      <c r="G31" s="74"/>
      <c r="H31" s="74"/>
      <c r="I31" s="74"/>
      <c r="J31" s="74"/>
      <c r="K31" s="74"/>
      <c r="L31" s="74"/>
      <c r="M31" s="74"/>
      <c r="N31" s="25"/>
      <c r="O31" s="25"/>
      <c r="P31" s="25"/>
      <c r="Q31" s="25"/>
      <c r="R31" s="25"/>
      <c r="S31" s="25"/>
    </row>
    <row r="32" spans="2:21" x14ac:dyDescent="0.35">
      <c r="B32" s="75" t="s">
        <v>49</v>
      </c>
      <c r="C32" s="74"/>
      <c r="D32" s="74"/>
      <c r="E32" s="74"/>
      <c r="F32" s="74"/>
      <c r="G32" s="74"/>
      <c r="H32" s="74"/>
      <c r="I32" s="74"/>
      <c r="J32" s="74"/>
      <c r="K32" s="74"/>
      <c r="L32" s="74"/>
      <c r="M32" s="74"/>
      <c r="N32" s="25"/>
      <c r="O32" s="25"/>
      <c r="P32" s="25"/>
      <c r="Q32" s="25"/>
      <c r="R32" s="25"/>
      <c r="S32" s="25"/>
    </row>
    <row r="33" spans="2:19" x14ac:dyDescent="0.35">
      <c r="B33" s="74"/>
      <c r="C33" s="75" t="s">
        <v>25</v>
      </c>
      <c r="D33" s="74"/>
      <c r="E33" s="74"/>
      <c r="F33" s="74"/>
      <c r="G33" s="74"/>
      <c r="H33" s="74"/>
      <c r="I33" s="74"/>
      <c r="J33" s="74"/>
      <c r="K33" s="74"/>
      <c r="L33" s="74"/>
      <c r="M33" s="74"/>
      <c r="N33" s="25"/>
      <c r="O33" s="25"/>
      <c r="P33" s="25"/>
      <c r="Q33" s="25"/>
      <c r="R33" s="25"/>
      <c r="S33" s="25"/>
    </row>
    <row r="34" spans="2:19" x14ac:dyDescent="0.35">
      <c r="B34" s="74"/>
      <c r="C34" s="75" t="s">
        <v>26</v>
      </c>
      <c r="D34" s="74"/>
      <c r="E34" s="74"/>
      <c r="F34" s="74"/>
      <c r="G34" s="74"/>
      <c r="H34" s="74"/>
      <c r="I34" s="74"/>
      <c r="J34" s="74"/>
      <c r="K34" s="74"/>
      <c r="L34" s="74"/>
      <c r="M34" s="74"/>
      <c r="N34" s="25"/>
      <c r="O34" s="25"/>
      <c r="P34" s="25"/>
      <c r="Q34" s="25"/>
      <c r="R34" s="25"/>
      <c r="S34" s="25"/>
    </row>
    <row r="35" spans="2:19" x14ac:dyDescent="0.35">
      <c r="B35" s="74"/>
      <c r="C35" s="75" t="s">
        <v>24</v>
      </c>
      <c r="D35" s="74"/>
      <c r="E35" s="74"/>
      <c r="F35" s="74"/>
      <c r="G35" s="74"/>
      <c r="H35" s="74"/>
      <c r="I35" s="74"/>
      <c r="J35" s="74"/>
      <c r="K35" s="74"/>
      <c r="L35" s="74"/>
      <c r="M35" s="74"/>
      <c r="N35" s="25"/>
      <c r="O35" s="25"/>
      <c r="P35" s="25"/>
      <c r="Q35" s="25"/>
      <c r="R35" s="25"/>
      <c r="S35" s="25"/>
    </row>
    <row r="36" spans="2:19" x14ac:dyDescent="0.35">
      <c r="B36" s="75"/>
      <c r="C36" s="74"/>
      <c r="D36" s="74"/>
      <c r="E36" s="74"/>
      <c r="F36" s="74"/>
      <c r="G36" s="74"/>
      <c r="H36" s="74"/>
      <c r="I36" s="74"/>
      <c r="J36" s="74"/>
      <c r="K36" s="74"/>
      <c r="L36" s="74"/>
      <c r="M36" s="74"/>
      <c r="P36" s="25"/>
      <c r="Q36" s="25"/>
      <c r="R36" s="25"/>
      <c r="S36" s="25"/>
    </row>
    <row r="37" spans="2:19" ht="21.75" customHeight="1" x14ac:dyDescent="0.35">
      <c r="B37" s="196" t="s">
        <v>105</v>
      </c>
      <c r="C37" s="74"/>
      <c r="D37" s="74"/>
      <c r="E37" s="74"/>
      <c r="F37" s="74"/>
      <c r="G37" s="74"/>
      <c r="H37" s="196" t="s">
        <v>110</v>
      </c>
      <c r="I37" s="74"/>
      <c r="J37" s="74"/>
      <c r="K37" s="74"/>
      <c r="L37" s="74"/>
      <c r="M37" s="74"/>
      <c r="P37" s="25"/>
      <c r="Q37" s="25"/>
      <c r="R37" s="25"/>
      <c r="S37" s="25"/>
    </row>
    <row r="38" spans="2:19" x14ac:dyDescent="0.35">
      <c r="B38" s="75"/>
      <c r="C38" s="74"/>
      <c r="D38" s="74"/>
      <c r="E38" s="74"/>
      <c r="F38" s="74"/>
      <c r="G38" s="74"/>
      <c r="H38" s="74"/>
      <c r="I38" s="74"/>
      <c r="J38" s="74"/>
      <c r="K38" s="74"/>
      <c r="L38" s="74"/>
      <c r="M38" s="74"/>
      <c r="P38" s="25"/>
      <c r="Q38" s="25"/>
      <c r="R38" s="25"/>
      <c r="S38" s="25"/>
    </row>
    <row r="39" spans="2:19" ht="35.25" customHeight="1" x14ac:dyDescent="0.35">
      <c r="B39" s="206" t="s">
        <v>23</v>
      </c>
      <c r="C39" s="206"/>
      <c r="D39" s="206"/>
      <c r="E39" s="72" t="s">
        <v>117</v>
      </c>
      <c r="F39" s="72" t="s">
        <v>118</v>
      </c>
      <c r="G39" s="74"/>
      <c r="H39" s="36" t="s">
        <v>1</v>
      </c>
      <c r="I39" s="72" t="s">
        <v>4</v>
      </c>
      <c r="J39" s="74"/>
      <c r="K39" s="74"/>
      <c r="L39" s="74"/>
      <c r="M39" s="74"/>
      <c r="R39" s="25"/>
      <c r="S39" s="25"/>
    </row>
    <row r="40" spans="2:19" ht="39.65" customHeight="1" x14ac:dyDescent="0.35">
      <c r="B40" s="207" t="s">
        <v>28</v>
      </c>
      <c r="C40" s="211" t="s">
        <v>10</v>
      </c>
      <c r="D40" s="212"/>
      <c r="E40" s="20">
        <v>0.9</v>
      </c>
      <c r="F40" s="20">
        <v>1</v>
      </c>
      <c r="G40" s="74"/>
      <c r="H40" s="16" t="s">
        <v>0</v>
      </c>
      <c r="I40" s="16" t="s">
        <v>3</v>
      </c>
      <c r="J40" s="74"/>
      <c r="K40" s="74"/>
      <c r="L40" s="74"/>
      <c r="M40" s="74"/>
    </row>
    <row r="41" spans="2:19" ht="33" customHeight="1" x14ac:dyDescent="0.35">
      <c r="B41" s="208"/>
      <c r="C41" s="211" t="s">
        <v>9</v>
      </c>
      <c r="D41" s="212"/>
      <c r="E41" s="21">
        <v>0.7</v>
      </c>
      <c r="F41" s="21">
        <v>0.8</v>
      </c>
      <c r="G41" s="74"/>
      <c r="H41" s="16">
        <v>5</v>
      </c>
      <c r="I41" s="17">
        <v>447</v>
      </c>
      <c r="J41" s="74"/>
      <c r="K41" s="74"/>
      <c r="L41" s="74"/>
      <c r="M41" s="74"/>
    </row>
    <row r="42" spans="2:19" ht="31" customHeight="1" x14ac:dyDescent="0.35">
      <c r="B42" s="208"/>
      <c r="C42" s="213" t="s">
        <v>11</v>
      </c>
      <c r="D42" s="73" t="s">
        <v>12</v>
      </c>
      <c r="E42" s="21">
        <v>0.1</v>
      </c>
      <c r="F42" s="21">
        <v>0.1</v>
      </c>
      <c r="G42" s="74"/>
      <c r="H42" s="16">
        <v>10</v>
      </c>
      <c r="I42" s="17">
        <v>328</v>
      </c>
      <c r="J42" s="74"/>
      <c r="K42" s="74"/>
      <c r="L42" s="74"/>
      <c r="M42" s="74"/>
    </row>
    <row r="43" spans="2:19" ht="34" customHeight="1" x14ac:dyDescent="0.35">
      <c r="B43" s="208"/>
      <c r="C43" s="214"/>
      <c r="D43" s="73" t="s">
        <v>13</v>
      </c>
      <c r="E43" s="21">
        <v>0.2</v>
      </c>
      <c r="F43" s="21">
        <v>0.2</v>
      </c>
      <c r="G43" s="74"/>
      <c r="H43" s="16">
        <v>20</v>
      </c>
      <c r="I43" s="17">
        <v>224</v>
      </c>
      <c r="J43" s="74"/>
      <c r="K43" s="74"/>
      <c r="L43" s="74"/>
      <c r="M43" s="74"/>
    </row>
    <row r="44" spans="2:19" ht="34" customHeight="1" x14ac:dyDescent="0.35">
      <c r="B44" s="208"/>
      <c r="C44" s="214"/>
      <c r="D44" s="73" t="s">
        <v>14</v>
      </c>
      <c r="E44" s="21">
        <v>0.3</v>
      </c>
      <c r="F44" s="21">
        <v>0.4</v>
      </c>
      <c r="G44" s="74"/>
      <c r="H44" s="16">
        <v>30</v>
      </c>
      <c r="I44" s="17">
        <v>173</v>
      </c>
      <c r="J44" s="74"/>
      <c r="K44" s="74"/>
      <c r="L44" s="74"/>
      <c r="M44" s="74"/>
    </row>
    <row r="45" spans="2:19" ht="34.5" customHeight="1" x14ac:dyDescent="0.35">
      <c r="B45" s="209"/>
      <c r="C45" s="215"/>
      <c r="D45" s="73" t="s">
        <v>15</v>
      </c>
      <c r="E45" s="21">
        <v>0.5</v>
      </c>
      <c r="F45" s="21">
        <v>0.7</v>
      </c>
      <c r="G45" s="74"/>
      <c r="H45" s="16">
        <v>60</v>
      </c>
      <c r="I45" s="17">
        <v>93</v>
      </c>
      <c r="J45" s="74"/>
      <c r="K45" s="74"/>
      <c r="L45" s="74"/>
      <c r="M45" s="74"/>
    </row>
    <row r="46" spans="2:19" ht="30" customHeight="1" x14ac:dyDescent="0.35">
      <c r="B46" s="210" t="s">
        <v>16</v>
      </c>
      <c r="C46" s="210"/>
      <c r="D46" s="73" t="s">
        <v>17</v>
      </c>
      <c r="E46" s="21">
        <v>0.9</v>
      </c>
      <c r="F46" s="21">
        <v>1</v>
      </c>
      <c r="G46" s="74"/>
      <c r="H46" s="16">
        <v>120</v>
      </c>
      <c r="I46" s="17">
        <v>58</v>
      </c>
      <c r="J46" s="74"/>
      <c r="K46" s="74"/>
      <c r="L46" s="74"/>
      <c r="M46" s="74"/>
    </row>
    <row r="47" spans="2:19" ht="39.65" customHeight="1" x14ac:dyDescent="0.35">
      <c r="B47" s="210"/>
      <c r="C47" s="210"/>
      <c r="D47" s="73" t="s">
        <v>18</v>
      </c>
      <c r="E47" s="21">
        <v>0.4</v>
      </c>
      <c r="F47" s="21">
        <v>0.6</v>
      </c>
      <c r="G47" s="74"/>
      <c r="H47" s="16">
        <v>180</v>
      </c>
      <c r="I47" s="17">
        <v>41</v>
      </c>
      <c r="J47" s="74"/>
      <c r="K47" s="74"/>
      <c r="L47" s="74"/>
      <c r="M47" s="74"/>
    </row>
    <row r="48" spans="2:19" ht="39.75" customHeight="1" x14ac:dyDescent="0.35">
      <c r="B48" s="210"/>
      <c r="C48" s="210"/>
      <c r="D48" s="73" t="s">
        <v>19</v>
      </c>
      <c r="E48" s="21">
        <v>0.1</v>
      </c>
      <c r="F48" s="21">
        <v>0.6</v>
      </c>
      <c r="G48" s="74"/>
      <c r="H48" s="16">
        <v>240</v>
      </c>
      <c r="I48" s="17">
        <v>32</v>
      </c>
      <c r="J48" s="74"/>
      <c r="K48" s="74"/>
      <c r="L48" s="74"/>
      <c r="M48" s="74"/>
    </row>
    <row r="49" spans="2:13" ht="40.5" customHeight="1" x14ac:dyDescent="0.35">
      <c r="B49" s="210"/>
      <c r="C49" s="210"/>
      <c r="D49" s="73" t="s">
        <v>20</v>
      </c>
      <c r="E49" s="21">
        <v>0.1</v>
      </c>
      <c r="F49" s="21">
        <v>0.6</v>
      </c>
      <c r="G49" s="74"/>
      <c r="H49" s="16">
        <v>360</v>
      </c>
      <c r="I49" s="17">
        <v>23</v>
      </c>
      <c r="J49" s="74"/>
      <c r="K49" s="74"/>
      <c r="L49" s="74"/>
      <c r="M49" s="74"/>
    </row>
    <row r="50" spans="2:13" ht="35.25" customHeight="1" x14ac:dyDescent="0.35">
      <c r="B50" s="210"/>
      <c r="C50" s="210"/>
      <c r="D50" s="73" t="s">
        <v>21</v>
      </c>
      <c r="E50" s="21">
        <v>0.1</v>
      </c>
      <c r="F50" s="21">
        <v>0.2</v>
      </c>
      <c r="G50" s="74"/>
      <c r="H50" s="16">
        <v>720</v>
      </c>
      <c r="I50" s="17">
        <v>16</v>
      </c>
      <c r="J50" s="74"/>
      <c r="K50" s="74"/>
      <c r="L50" s="74"/>
      <c r="M50" s="74"/>
    </row>
    <row r="51" spans="2:13" ht="39.75" customHeight="1" x14ac:dyDescent="0.35">
      <c r="B51" s="210"/>
      <c r="C51" s="210"/>
      <c r="D51" s="73" t="s">
        <v>22</v>
      </c>
      <c r="E51" s="21">
        <v>0.1</v>
      </c>
      <c r="F51" s="21">
        <v>0.2</v>
      </c>
      <c r="G51" s="74"/>
      <c r="H51" s="16">
        <f>16*60</f>
        <v>960</v>
      </c>
      <c r="I51" s="17">
        <v>12</v>
      </c>
      <c r="J51" s="74"/>
      <c r="K51" s="74"/>
      <c r="L51" s="74"/>
      <c r="M51" s="74"/>
    </row>
    <row r="52" spans="2:13" ht="32.25" customHeight="1" x14ac:dyDescent="0.35">
      <c r="B52" s="203" t="s">
        <v>62</v>
      </c>
      <c r="C52" s="204"/>
      <c r="D52" s="205"/>
      <c r="E52" s="21">
        <v>0</v>
      </c>
      <c r="F52" s="16">
        <v>0.1</v>
      </c>
      <c r="G52" s="74"/>
      <c r="H52" s="16">
        <f>24*60</f>
        <v>1440</v>
      </c>
      <c r="I52" s="17">
        <v>8</v>
      </c>
      <c r="J52" s="74"/>
      <c r="K52" s="74"/>
      <c r="L52" s="74"/>
      <c r="M52" s="74"/>
    </row>
    <row r="53" spans="2:13" ht="30" customHeight="1" x14ac:dyDescent="0.35">
      <c r="B53" s="74" t="s">
        <v>112</v>
      </c>
      <c r="C53" s="74"/>
      <c r="D53" s="74"/>
      <c r="E53" s="74"/>
      <c r="F53" s="74"/>
      <c r="G53" s="74"/>
      <c r="H53" s="16">
        <f>48*60</f>
        <v>2880</v>
      </c>
      <c r="I53" s="17">
        <v>5</v>
      </c>
      <c r="J53" s="74"/>
      <c r="K53" s="74"/>
      <c r="L53" s="74"/>
      <c r="M53" s="74"/>
    </row>
    <row r="54" spans="2:13" x14ac:dyDescent="0.35">
      <c r="B54" s="74" t="s">
        <v>113</v>
      </c>
      <c r="C54" s="74"/>
      <c r="D54" s="74"/>
      <c r="E54" s="74"/>
      <c r="F54" s="74"/>
      <c r="G54" s="74"/>
      <c r="H54" s="74"/>
      <c r="I54" s="74"/>
      <c r="J54" s="74"/>
      <c r="K54" s="74"/>
      <c r="L54" s="74"/>
      <c r="M54" s="74"/>
    </row>
    <row r="55" spans="2:13" x14ac:dyDescent="0.35">
      <c r="B55" s="74"/>
      <c r="C55" s="74"/>
      <c r="D55" s="74"/>
      <c r="E55" s="74"/>
      <c r="F55" s="74"/>
      <c r="G55" s="74"/>
      <c r="H55" s="74"/>
      <c r="I55" s="74"/>
      <c r="J55" s="74"/>
      <c r="K55" s="74"/>
      <c r="L55" s="74"/>
      <c r="M55" s="74"/>
    </row>
    <row r="56" spans="2:13" x14ac:dyDescent="0.35">
      <c r="B56" s="74"/>
      <c r="C56" s="74"/>
      <c r="D56" s="74"/>
      <c r="E56" s="74"/>
      <c r="F56" s="74"/>
      <c r="G56" s="74"/>
      <c r="H56" s="74"/>
      <c r="I56" s="74"/>
      <c r="J56" s="74"/>
      <c r="K56" s="74"/>
      <c r="L56" s="74"/>
      <c r="M56" s="74"/>
    </row>
    <row r="57" spans="2:13" x14ac:dyDescent="0.35">
      <c r="B57" s="74"/>
      <c r="C57" s="74"/>
      <c r="D57" s="74"/>
      <c r="E57" s="74"/>
      <c r="F57" s="74"/>
      <c r="G57" s="74"/>
      <c r="H57" s="74"/>
      <c r="I57" s="74"/>
      <c r="J57" s="74"/>
      <c r="K57" s="74"/>
      <c r="L57" s="74"/>
      <c r="M57" s="74"/>
    </row>
    <row r="58" spans="2:13" x14ac:dyDescent="0.35">
      <c r="B58" s="25"/>
      <c r="C58" s="25"/>
      <c r="D58" s="25"/>
      <c r="E58" s="25"/>
      <c r="F58" s="25"/>
      <c r="G58" s="25"/>
      <c r="H58" s="25"/>
      <c r="I58" s="25"/>
      <c r="J58" s="25"/>
    </row>
    <row r="59" spans="2:13" x14ac:dyDescent="0.35">
      <c r="B59" s="25"/>
      <c r="C59" s="25"/>
      <c r="D59" s="25"/>
      <c r="E59" s="25"/>
      <c r="F59" s="25"/>
      <c r="G59" s="25"/>
      <c r="H59" s="25"/>
      <c r="I59" s="25"/>
      <c r="J59" s="25"/>
    </row>
    <row r="60" spans="2:13" x14ac:dyDescent="0.35">
      <c r="B60" s="25"/>
      <c r="C60" s="25"/>
      <c r="D60" s="25"/>
      <c r="E60" s="25"/>
      <c r="F60" s="25"/>
      <c r="H60" s="25"/>
      <c r="I60" s="25"/>
      <c r="J60" s="25"/>
    </row>
    <row r="61" spans="2:13" x14ac:dyDescent="0.35">
      <c r="B61" s="25"/>
      <c r="C61" s="25"/>
      <c r="D61" s="25"/>
      <c r="E61" s="25"/>
      <c r="F61" s="25"/>
      <c r="H61" s="25"/>
      <c r="I61" s="25"/>
      <c r="J61" s="25"/>
    </row>
    <row r="62" spans="2:13" x14ac:dyDescent="0.35">
      <c r="B62" s="25"/>
      <c r="C62" s="25"/>
      <c r="D62" s="25"/>
      <c r="E62" s="25"/>
      <c r="F62" s="25"/>
      <c r="H62" s="25"/>
      <c r="I62" s="25"/>
      <c r="J62" s="25"/>
    </row>
  </sheetData>
  <sheetProtection algorithmName="SHA-512" hashValue="M4D9yR760eJQiJ8SLdsHSXx4NMTF3UaXMKOgNVIqHH4zSU/pFyIE7OcBOVS5ZP56kS7TS89uShUp5NRUjL0yLQ==" saltValue="Kcr+k34jeIpQdSCUXSe/GA==" spinCount="100000" sheet="1" objects="1" scenarios="1"/>
  <mergeCells count="7">
    <mergeCell ref="B52:D52"/>
    <mergeCell ref="B39:D39"/>
    <mergeCell ref="B40:B45"/>
    <mergeCell ref="B46:C51"/>
    <mergeCell ref="C40:D40"/>
    <mergeCell ref="C41:D41"/>
    <mergeCell ref="C42:C45"/>
  </mergeCell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EA805-D3E5-4E65-A2B3-30AA4E206F9A}">
  <dimension ref="A1:AA78"/>
  <sheetViews>
    <sheetView zoomScale="63" zoomScaleNormal="63" workbookViewId="0">
      <selection activeCell="L22" sqref="L22"/>
    </sheetView>
  </sheetViews>
  <sheetFormatPr baseColWidth="10" defaultColWidth="10.81640625" defaultRowHeight="14.5" x14ac:dyDescent="0.35"/>
  <cols>
    <col min="1" max="1" width="2.54296875" style="2" customWidth="1"/>
    <col min="2" max="2" width="14.1796875" style="2" customWidth="1"/>
    <col min="3" max="3" width="37.453125" style="2" customWidth="1"/>
    <col min="4" max="14" width="13" style="5" customWidth="1"/>
    <col min="15" max="15" width="2.1796875" style="18" customWidth="1"/>
    <col min="16" max="16" width="13" style="5" customWidth="1"/>
    <col min="17" max="17" width="2.1796875" style="5" customWidth="1"/>
    <col min="18" max="18" width="13" style="22" customWidth="1"/>
    <col min="19" max="19" width="2.1796875" style="3" customWidth="1"/>
    <col min="20" max="20" width="13" style="2" customWidth="1"/>
    <col min="21" max="21" width="17.453125" style="4" customWidth="1"/>
    <col min="22" max="22" width="15" style="5" customWidth="1"/>
    <col min="23" max="23" width="12.7265625" style="5" customWidth="1"/>
    <col min="24" max="24" width="17.54296875" style="5" customWidth="1"/>
    <col min="25" max="25" width="11.453125" style="2"/>
    <col min="26" max="26" width="18.453125" style="2" customWidth="1"/>
    <col min="27" max="28" width="11.453125" style="2"/>
    <col min="29" max="29" width="24" style="2" customWidth="1"/>
    <col min="30" max="30" width="36.26953125" style="2" customWidth="1"/>
    <col min="31" max="31" width="24.81640625" style="2" customWidth="1"/>
    <col min="32" max="32" width="15.26953125" style="2" customWidth="1"/>
    <col min="33" max="33" width="27.26953125" style="2" customWidth="1"/>
    <col min="34" max="16384" width="10.81640625" style="2"/>
  </cols>
  <sheetData>
    <row r="1" spans="1:27" ht="14.5" customHeight="1" x14ac:dyDescent="0.35">
      <c r="D1" s="2"/>
      <c r="E1" s="2"/>
      <c r="F1" s="2"/>
      <c r="G1" s="2"/>
      <c r="H1" s="2"/>
      <c r="I1" s="2"/>
      <c r="J1" s="2"/>
      <c r="K1" s="2"/>
      <c r="L1" s="2"/>
      <c r="M1" s="2"/>
      <c r="N1" s="2"/>
      <c r="O1" s="2"/>
      <c r="P1" s="2"/>
      <c r="Q1" s="2"/>
      <c r="R1" s="2"/>
      <c r="S1" s="2"/>
      <c r="U1" s="2"/>
      <c r="V1" s="2"/>
      <c r="W1" s="2"/>
      <c r="X1" s="2"/>
    </row>
    <row r="2" spans="1:27" ht="18.649999999999999" customHeight="1" x14ac:dyDescent="0.4">
      <c r="A2" s="28"/>
      <c r="B2" s="198" t="s">
        <v>60</v>
      </c>
      <c r="C2" s="28"/>
      <c r="D2" s="28"/>
      <c r="E2" s="35"/>
      <c r="F2" s="28"/>
      <c r="G2" s="28"/>
      <c r="H2" s="28"/>
      <c r="I2" s="28"/>
      <c r="J2" s="28"/>
      <c r="K2" s="28"/>
      <c r="L2" s="28"/>
      <c r="M2" s="28"/>
      <c r="N2" s="28"/>
      <c r="O2" s="2"/>
      <c r="P2" s="2"/>
      <c r="Q2" s="2"/>
      <c r="R2" s="2"/>
      <c r="S2" s="2"/>
      <c r="U2" s="2"/>
      <c r="V2" s="2"/>
      <c r="W2" s="2"/>
      <c r="X2" s="2"/>
    </row>
    <row r="3" spans="1:27" ht="14.5" customHeight="1" x14ac:dyDescent="0.35">
      <c r="A3" s="28"/>
      <c r="B3" s="28"/>
      <c r="C3" s="28"/>
      <c r="D3" s="28"/>
      <c r="E3" s="28"/>
      <c r="F3" s="28"/>
      <c r="G3" s="28"/>
      <c r="H3" s="28"/>
      <c r="I3" s="28"/>
      <c r="J3" s="28"/>
      <c r="K3" s="28"/>
      <c r="L3" s="28"/>
      <c r="M3" s="28"/>
      <c r="N3" s="28"/>
      <c r="O3" s="2"/>
      <c r="P3" s="2"/>
      <c r="Q3" s="2"/>
      <c r="R3" s="2"/>
      <c r="S3" s="5"/>
      <c r="T3" s="5"/>
      <c r="U3" s="2"/>
      <c r="W3" s="2"/>
      <c r="X3" s="2"/>
    </row>
    <row r="4" spans="1:27" ht="22.5" customHeight="1" x14ac:dyDescent="0.35">
      <c r="B4" s="139"/>
      <c r="C4" s="139"/>
      <c r="D4" s="139"/>
      <c r="E4" s="74"/>
      <c r="F4" s="74"/>
      <c r="G4" s="74"/>
      <c r="H4" s="74"/>
      <c r="I4" s="74"/>
      <c r="J4" s="74"/>
      <c r="K4" s="74"/>
      <c r="L4" s="74"/>
      <c r="M4" s="74"/>
      <c r="N4" s="74"/>
      <c r="O4" s="139"/>
      <c r="P4" s="139"/>
      <c r="Q4" s="139"/>
      <c r="R4" s="139"/>
      <c r="S4" s="150"/>
      <c r="T4" s="150"/>
      <c r="U4" s="150"/>
      <c r="V4" s="150"/>
      <c r="W4" s="150"/>
    </row>
    <row r="5" spans="1:27" ht="20.149999999999999" customHeight="1" x14ac:dyDescent="0.35">
      <c r="B5" s="78"/>
      <c r="C5" s="79"/>
      <c r="D5" s="226" t="s">
        <v>28</v>
      </c>
      <c r="E5" s="227"/>
      <c r="F5" s="227"/>
      <c r="G5" s="227"/>
      <c r="H5" s="227"/>
      <c r="I5" s="227"/>
      <c r="J5" s="228"/>
      <c r="K5" s="230" t="s">
        <v>16</v>
      </c>
      <c r="L5" s="231"/>
      <c r="M5" s="232"/>
      <c r="N5" s="216" t="s">
        <v>62</v>
      </c>
      <c r="O5" s="216"/>
      <c r="P5" s="216" t="s">
        <v>51</v>
      </c>
      <c r="Q5" s="216"/>
      <c r="R5" s="216" t="s">
        <v>63</v>
      </c>
      <c r="S5" s="222"/>
      <c r="T5" s="216" t="s">
        <v>111</v>
      </c>
      <c r="U5" s="150"/>
      <c r="V5" s="150"/>
      <c r="W5" s="150"/>
    </row>
    <row r="6" spans="1:27" ht="16" customHeight="1" x14ac:dyDescent="0.35">
      <c r="B6" s="78"/>
      <c r="C6" s="80"/>
      <c r="D6" s="229" t="s">
        <v>69</v>
      </c>
      <c r="E6" s="240" t="s">
        <v>67</v>
      </c>
      <c r="F6" s="241"/>
      <c r="G6" s="241"/>
      <c r="H6" s="241"/>
      <c r="I6" s="241"/>
      <c r="J6" s="241"/>
      <c r="K6" s="233"/>
      <c r="L6" s="234"/>
      <c r="M6" s="235"/>
      <c r="N6" s="217"/>
      <c r="O6" s="217"/>
      <c r="P6" s="217"/>
      <c r="Q6" s="217"/>
      <c r="R6" s="217"/>
      <c r="S6" s="223"/>
      <c r="T6" s="217"/>
      <c r="U6" s="150"/>
      <c r="V6" s="150"/>
      <c r="W6" s="150"/>
    </row>
    <row r="7" spans="1:27" ht="16" customHeight="1" x14ac:dyDescent="0.35">
      <c r="B7" s="78"/>
      <c r="C7" s="80"/>
      <c r="D7" s="229"/>
      <c r="E7" s="242" t="s">
        <v>68</v>
      </c>
      <c r="F7" s="242" t="s">
        <v>29</v>
      </c>
      <c r="G7" s="239" t="s">
        <v>30</v>
      </c>
      <c r="H7" s="239"/>
      <c r="I7" s="239"/>
      <c r="J7" s="240"/>
      <c r="K7" s="236"/>
      <c r="L7" s="237"/>
      <c r="M7" s="238"/>
      <c r="N7" s="217"/>
      <c r="O7" s="217"/>
      <c r="P7" s="217"/>
      <c r="Q7" s="217"/>
      <c r="R7" s="217"/>
      <c r="S7" s="223"/>
      <c r="T7" s="217"/>
      <c r="U7" s="150"/>
      <c r="V7" s="150"/>
      <c r="W7" s="150"/>
    </row>
    <row r="8" spans="1:27" ht="62.5" customHeight="1" x14ac:dyDescent="0.35">
      <c r="B8" s="81"/>
      <c r="C8" s="82"/>
      <c r="D8" s="229"/>
      <c r="E8" s="243"/>
      <c r="F8" s="243"/>
      <c r="G8" s="83" t="s">
        <v>12</v>
      </c>
      <c r="H8" s="83" t="s">
        <v>13</v>
      </c>
      <c r="I8" s="83" t="s">
        <v>31</v>
      </c>
      <c r="J8" s="84" t="s">
        <v>15</v>
      </c>
      <c r="K8" s="85" t="s">
        <v>39</v>
      </c>
      <c r="L8" s="83" t="s">
        <v>32</v>
      </c>
      <c r="M8" s="84" t="s">
        <v>81</v>
      </c>
      <c r="N8" s="218"/>
      <c r="O8" s="217"/>
      <c r="P8" s="218"/>
      <c r="Q8" s="217"/>
      <c r="R8" s="218"/>
      <c r="S8" s="223"/>
      <c r="T8" s="218"/>
      <c r="U8" s="150"/>
      <c r="V8" s="150"/>
      <c r="W8" s="150"/>
    </row>
    <row r="9" spans="1:27" x14ac:dyDescent="0.35">
      <c r="B9" s="86"/>
      <c r="C9" s="87"/>
      <c r="D9" s="88" t="s">
        <v>34</v>
      </c>
      <c r="E9" s="19" t="s">
        <v>34</v>
      </c>
      <c r="F9" s="19" t="s">
        <v>34</v>
      </c>
      <c r="G9" s="19" t="s">
        <v>34</v>
      </c>
      <c r="H9" s="19" t="s">
        <v>34</v>
      </c>
      <c r="I9" s="19" t="s">
        <v>34</v>
      </c>
      <c r="J9" s="89" t="s">
        <v>34</v>
      </c>
      <c r="K9" s="88" t="s">
        <v>34</v>
      </c>
      <c r="L9" s="19" t="s">
        <v>34</v>
      </c>
      <c r="M9" s="89" t="s">
        <v>34</v>
      </c>
      <c r="N9" s="90" t="s">
        <v>34</v>
      </c>
      <c r="O9" s="217"/>
      <c r="P9" s="90" t="s">
        <v>34</v>
      </c>
      <c r="Q9" s="217"/>
      <c r="R9" s="90" t="s">
        <v>34</v>
      </c>
      <c r="S9" s="223"/>
      <c r="T9" s="90" t="s">
        <v>34</v>
      </c>
      <c r="U9" s="150"/>
      <c r="V9" s="150"/>
      <c r="W9" s="150"/>
    </row>
    <row r="10" spans="1:27" s="8" customFormat="1" ht="14.5" customHeight="1" x14ac:dyDescent="0.35">
      <c r="A10" s="2"/>
      <c r="B10" s="91" t="s">
        <v>57</v>
      </c>
      <c r="C10" s="92" t="s">
        <v>61</v>
      </c>
      <c r="D10" s="93"/>
      <c r="E10" s="94"/>
      <c r="F10" s="94"/>
      <c r="G10" s="94"/>
      <c r="H10" s="94"/>
      <c r="I10" s="94"/>
      <c r="J10" s="95"/>
      <c r="K10" s="93"/>
      <c r="L10" s="94"/>
      <c r="M10" s="95"/>
      <c r="N10" s="96"/>
      <c r="O10" s="217"/>
      <c r="P10" s="97"/>
      <c r="Q10" s="217"/>
      <c r="R10" s="98">
        <f>(D10*Planungsgrundlagen!$E$40)+(E10*Planungsgrundlagen!$E$40)+(F10*Planungsgrundlagen!$E$41)+(G10*Planungsgrundlagen!$E$42)+(H10*Planungsgrundlagen!$E$43)+(I10*Planungsgrundlagen!$E$44)+(J10*Planungsgrundlagen!$E$45)+(K10*Planungsgrundlagen!$E$46)+(L10*Planungsgrundlagen!$E$47)+(M10*Planungsgrundlagen!$E$48)+(N10*Planungsgrundlagen!$E$52)</f>
        <v>0</v>
      </c>
      <c r="S10" s="223"/>
      <c r="T10" s="98">
        <f>(D10*Planungsgrundlagen!$F$40)+(E10*Planungsgrundlagen!$F$40)+(F10*Planungsgrundlagen!$F$41)+(G10*Planungsgrundlagen!$F$42)+(H10*Planungsgrundlagen!$F$43)+(I10*Planungsgrundlagen!$F$44)+(J10*Planungsgrundlagen!$F$45)+(K10*Planungsgrundlagen!$F$46)+(L10*Planungsgrundlagen!$F$47)+(M10*Planungsgrundlagen!$F$48)+(N10*Planungsgrundlagen!$F$52)</f>
        <v>0</v>
      </c>
      <c r="U10" s="150"/>
      <c r="V10" s="150"/>
      <c r="W10" s="150"/>
      <c r="X10" s="5"/>
      <c r="Y10" s="9"/>
      <c r="Z10" s="9"/>
      <c r="AA10" s="9"/>
    </row>
    <row r="11" spans="1:27" x14ac:dyDescent="0.35">
      <c r="B11" s="99"/>
      <c r="C11" s="100" t="s">
        <v>71</v>
      </c>
      <c r="D11" s="93"/>
      <c r="E11" s="94"/>
      <c r="F11" s="94"/>
      <c r="G11" s="94"/>
      <c r="H11" s="94"/>
      <c r="I11" s="94"/>
      <c r="J11" s="95"/>
      <c r="K11" s="93"/>
      <c r="L11" s="94"/>
      <c r="M11" s="95"/>
      <c r="N11" s="96"/>
      <c r="O11" s="217"/>
      <c r="P11" s="97"/>
      <c r="Q11" s="217"/>
      <c r="R11" s="98">
        <f>(D11*Planungsgrundlagen!$E$40)+(E11*Planungsgrundlagen!$E$40)+(F11*Planungsgrundlagen!$E$41)+(G11*Planungsgrundlagen!$E$42)+(H11*Planungsgrundlagen!$E$43)+(I11*Planungsgrundlagen!$E$44)+(J11*Planungsgrundlagen!$E$45)+(K11*Planungsgrundlagen!$E$46)+(L11*Planungsgrundlagen!$E$47)+(M11*Planungsgrundlagen!$E$48)+(N11*Planungsgrundlagen!$E$52)</f>
        <v>0</v>
      </c>
      <c r="S11" s="223"/>
      <c r="T11" s="98">
        <f>(D11*Planungsgrundlagen!$F$40)+(E11*Planungsgrundlagen!$F$40)+(F11*Planungsgrundlagen!$F$41)+(G11*Planungsgrundlagen!$F$42)+(H11*Planungsgrundlagen!$F$43)+(I11*Planungsgrundlagen!$F$44)+(J11*Planungsgrundlagen!$F$45)+(K11*Planungsgrundlagen!$F$46)+(L11*Planungsgrundlagen!$F$47)+(M11*Planungsgrundlagen!$F$48)+(N11*Planungsgrundlagen!$F$52)</f>
        <v>0</v>
      </c>
      <c r="U11" s="150"/>
      <c r="V11" s="150"/>
      <c r="W11" s="150"/>
    </row>
    <row r="12" spans="1:27" x14ac:dyDescent="0.35">
      <c r="B12" s="99"/>
      <c r="C12" s="100" t="s">
        <v>72</v>
      </c>
      <c r="D12" s="93"/>
      <c r="E12" s="94"/>
      <c r="F12" s="94"/>
      <c r="G12" s="94"/>
      <c r="H12" s="94"/>
      <c r="I12" s="94"/>
      <c r="J12" s="95"/>
      <c r="K12" s="93"/>
      <c r="L12" s="94"/>
      <c r="M12" s="95"/>
      <c r="N12" s="96"/>
      <c r="O12" s="217"/>
      <c r="P12" s="97"/>
      <c r="Q12" s="217"/>
      <c r="R12" s="98">
        <f>(D12*Planungsgrundlagen!$E$40)+(E12*Planungsgrundlagen!$E$40)+(F12*Planungsgrundlagen!$E$41)+(G12*Planungsgrundlagen!$E$42)+(H12*Planungsgrundlagen!$E$43)+(I12*Planungsgrundlagen!$E$44)+(J12*Planungsgrundlagen!$E$45)+(K12*Planungsgrundlagen!$E$46)+(L12*Planungsgrundlagen!$E$47)+(M12*Planungsgrundlagen!$E$48)+(N12*Planungsgrundlagen!$E$52)</f>
        <v>0</v>
      </c>
      <c r="S12" s="223"/>
      <c r="T12" s="98">
        <f>(D12*Planungsgrundlagen!$F$40)+(E12*Planungsgrundlagen!$F$40)+(F12*Planungsgrundlagen!$F$41)+(G12*Planungsgrundlagen!$F$42)+(H12*Planungsgrundlagen!$F$43)+(I12*Planungsgrundlagen!$F$44)+(J12*Planungsgrundlagen!$F$45)+(K12*Planungsgrundlagen!$F$46)+(L12*Planungsgrundlagen!$F$47)+(M12*Planungsgrundlagen!$F$48)+(N12*Planungsgrundlagen!$F$52)</f>
        <v>0</v>
      </c>
      <c r="U12" s="150"/>
      <c r="V12" s="150"/>
      <c r="W12" s="150"/>
    </row>
    <row r="13" spans="1:27" x14ac:dyDescent="0.35">
      <c r="B13" s="99" t="s">
        <v>58</v>
      </c>
      <c r="C13" s="100" t="s">
        <v>64</v>
      </c>
      <c r="D13" s="93"/>
      <c r="E13" s="94"/>
      <c r="F13" s="94"/>
      <c r="G13" s="94"/>
      <c r="H13" s="94"/>
      <c r="I13" s="94"/>
      <c r="J13" s="95"/>
      <c r="K13" s="93"/>
      <c r="L13" s="94"/>
      <c r="M13" s="95"/>
      <c r="N13" s="96"/>
      <c r="O13" s="217"/>
      <c r="P13" s="97"/>
      <c r="Q13" s="217"/>
      <c r="R13" s="98">
        <f>(D13*Planungsgrundlagen!$E$40)+(E13*Planungsgrundlagen!$E$40)+(F13*Planungsgrundlagen!$E$41)+(G13*Planungsgrundlagen!$E$42)+(H13*Planungsgrundlagen!$E$43)+(I13*Planungsgrundlagen!$E$44)+(J13*Planungsgrundlagen!$E$45)+(K13*Planungsgrundlagen!$E$46)+(L13*Planungsgrundlagen!$E$47)+(M13*Planungsgrundlagen!$E$48)+(N13*Planungsgrundlagen!$E$52)</f>
        <v>0</v>
      </c>
      <c r="S13" s="223"/>
      <c r="T13" s="98">
        <f>(D13*Planungsgrundlagen!$F$40)+(E13*Planungsgrundlagen!$F$40)+(F13*Planungsgrundlagen!$F$41)+(G13*Planungsgrundlagen!$F$42)+(H13*Planungsgrundlagen!$F$43)+(I13*Planungsgrundlagen!$F$44)+(J13*Planungsgrundlagen!$F$45)+(K13*Planungsgrundlagen!$F$46)+(L13*Planungsgrundlagen!$F$47)+(M13*Planungsgrundlagen!$F$48)+(N13*Planungsgrundlagen!$F$52)</f>
        <v>0</v>
      </c>
      <c r="U13" s="150"/>
      <c r="V13" s="150"/>
      <c r="W13" s="150"/>
    </row>
    <row r="14" spans="1:27" x14ac:dyDescent="0.35">
      <c r="B14" s="99"/>
      <c r="C14" s="100" t="s">
        <v>65</v>
      </c>
      <c r="D14" s="93"/>
      <c r="E14" s="94"/>
      <c r="F14" s="94"/>
      <c r="G14" s="94"/>
      <c r="H14" s="94"/>
      <c r="I14" s="94"/>
      <c r="J14" s="95"/>
      <c r="K14" s="93"/>
      <c r="L14" s="94"/>
      <c r="M14" s="95"/>
      <c r="N14" s="96"/>
      <c r="O14" s="217"/>
      <c r="P14" s="97"/>
      <c r="Q14" s="217"/>
      <c r="R14" s="98">
        <f>(D14*Planungsgrundlagen!$E$40)+(E14*Planungsgrundlagen!$E$40)+(F14*Planungsgrundlagen!$E$41)+(G14*Planungsgrundlagen!$E$42)+(H14*Planungsgrundlagen!$E$43)+(I14*Planungsgrundlagen!$E$44)+(J14*Planungsgrundlagen!$E$45)+(K14*Planungsgrundlagen!$E$46)+(L14*Planungsgrundlagen!$E$47)+(M14*Planungsgrundlagen!$E$48)+(N14*Planungsgrundlagen!$E$52)</f>
        <v>0</v>
      </c>
      <c r="S14" s="223"/>
      <c r="T14" s="98">
        <f>(D14*Planungsgrundlagen!$F$40)+(E14*Planungsgrundlagen!$F$40)+(F14*Planungsgrundlagen!$F$41)+(G14*Planungsgrundlagen!$F$42)+(H14*Planungsgrundlagen!$F$43)+(I14*Planungsgrundlagen!$F$44)+(J14*Planungsgrundlagen!$F$45)+(K14*Planungsgrundlagen!$F$46)+(L14*Planungsgrundlagen!$F$47)+(M14*Planungsgrundlagen!$F$48)+(N14*Planungsgrundlagen!$F$52)</f>
        <v>0</v>
      </c>
      <c r="U14" s="151"/>
      <c r="V14" s="150"/>
      <c r="W14" s="150"/>
    </row>
    <row r="15" spans="1:27" x14ac:dyDescent="0.35">
      <c r="B15" s="101"/>
      <c r="C15" s="102" t="s">
        <v>66</v>
      </c>
      <c r="D15" s="103"/>
      <c r="E15" s="104"/>
      <c r="F15" s="104"/>
      <c r="G15" s="104"/>
      <c r="H15" s="104"/>
      <c r="I15" s="104"/>
      <c r="J15" s="105"/>
      <c r="K15" s="103"/>
      <c r="L15" s="104"/>
      <c r="M15" s="106"/>
      <c r="N15" s="107"/>
      <c r="O15" s="217"/>
      <c r="P15" s="97"/>
      <c r="Q15" s="217"/>
      <c r="R15" s="98">
        <f>(D15*Planungsgrundlagen!$E$40)+(E15*Planungsgrundlagen!$E$40)+(F15*Planungsgrundlagen!$E$41)+(G15*Planungsgrundlagen!$E$42)+(H15*Planungsgrundlagen!$E$43)+(I15*Planungsgrundlagen!$E$44)+(J15*Planungsgrundlagen!$E$45)+(K15*Planungsgrundlagen!$E$46)+(L15*Planungsgrundlagen!$E$47)+(M15*Planungsgrundlagen!$E$48)+(N15*Planungsgrundlagen!$E$52)</f>
        <v>0</v>
      </c>
      <c r="S15" s="223"/>
      <c r="T15" s="98">
        <f>(D15*Planungsgrundlagen!$F$40)+(E15*Planungsgrundlagen!$F$40)+(F15*Planungsgrundlagen!$F$41)+(G15*Planungsgrundlagen!$F$42)+(H15*Planungsgrundlagen!$F$43)+(I15*Planungsgrundlagen!$F$44)+(J15*Planungsgrundlagen!$F$45)+(K15*Planungsgrundlagen!$F$46)+(L15*Planungsgrundlagen!$F$47)+(M15*Planungsgrundlagen!$F$48)+(N15*Planungsgrundlagen!$F$52)</f>
        <v>0</v>
      </c>
      <c r="U15" s="151"/>
      <c r="V15" s="150"/>
      <c r="W15" s="150"/>
    </row>
    <row r="16" spans="1:27" x14ac:dyDescent="0.35">
      <c r="B16" s="108"/>
      <c r="C16" s="109"/>
      <c r="D16" s="109"/>
      <c r="E16" s="109"/>
      <c r="F16" s="109"/>
      <c r="G16" s="109"/>
      <c r="H16" s="109"/>
      <c r="I16" s="109"/>
      <c r="J16" s="109"/>
      <c r="K16" s="109"/>
      <c r="L16" s="109"/>
      <c r="M16" s="110"/>
      <c r="N16" s="111"/>
      <c r="O16" s="225"/>
      <c r="P16" s="112">
        <f>SUM(D10:N16)</f>
        <v>0</v>
      </c>
      <c r="Q16" s="225"/>
      <c r="R16" s="113">
        <f>SUM(R10:R15)</f>
        <v>0</v>
      </c>
      <c r="S16" s="224"/>
      <c r="T16" s="113">
        <f>SUM(T10:T15)</f>
        <v>0</v>
      </c>
      <c r="U16" s="151"/>
      <c r="V16" s="150"/>
      <c r="W16" s="150"/>
    </row>
    <row r="17" spans="2:23" x14ac:dyDescent="0.35">
      <c r="B17" s="114" t="s">
        <v>59</v>
      </c>
      <c r="C17" s="115"/>
      <c r="D17" s="219" t="e">
        <f>R16/P16</f>
        <v>#DIV/0!</v>
      </c>
      <c r="E17" s="220"/>
      <c r="F17" s="220"/>
      <c r="G17" s="220"/>
      <c r="H17" s="220"/>
      <c r="I17" s="220"/>
      <c r="J17" s="220"/>
      <c r="K17" s="220"/>
      <c r="L17" s="220"/>
      <c r="M17" s="220"/>
      <c r="N17" s="220"/>
      <c r="O17" s="220"/>
      <c r="P17" s="220"/>
      <c r="Q17" s="220"/>
      <c r="R17" s="220"/>
      <c r="S17" s="220"/>
      <c r="T17" s="221"/>
      <c r="U17" s="151"/>
      <c r="V17" s="150"/>
      <c r="W17" s="150"/>
    </row>
    <row r="18" spans="2:23" x14ac:dyDescent="0.35">
      <c r="B18" s="50"/>
      <c r="C18" s="74"/>
      <c r="D18" s="137"/>
      <c r="E18" s="137"/>
      <c r="F18" s="137"/>
      <c r="G18" s="137"/>
      <c r="H18" s="137"/>
      <c r="I18" s="137"/>
      <c r="J18" s="137"/>
      <c r="K18" s="137"/>
      <c r="L18" s="137"/>
      <c r="M18" s="137"/>
      <c r="N18" s="137"/>
      <c r="O18" s="74"/>
      <c r="P18" s="137"/>
      <c r="Q18" s="137"/>
      <c r="R18" s="152"/>
      <c r="S18" s="153"/>
      <c r="T18" s="74"/>
      <c r="U18" s="151"/>
      <c r="V18" s="150"/>
      <c r="W18" s="150"/>
    </row>
    <row r="19" spans="2:23" x14ac:dyDescent="0.35">
      <c r="B19" s="116" t="s">
        <v>50</v>
      </c>
      <c r="C19" s="135"/>
      <c r="D19" s="137"/>
      <c r="E19" s="137"/>
      <c r="F19" s="137"/>
      <c r="G19" s="137"/>
      <c r="H19" s="137"/>
      <c r="I19" s="137"/>
      <c r="J19" s="137"/>
      <c r="K19" s="137"/>
      <c r="L19" s="137"/>
      <c r="M19" s="137"/>
      <c r="N19" s="137"/>
      <c r="O19" s="74"/>
      <c r="P19" s="137"/>
      <c r="Q19" s="137"/>
      <c r="R19" s="152"/>
      <c r="S19" s="153"/>
      <c r="T19" s="74"/>
      <c r="U19" s="151"/>
      <c r="V19" s="150"/>
      <c r="W19" s="150"/>
    </row>
    <row r="20" spans="2:23" x14ac:dyDescent="0.35">
      <c r="B20" s="74"/>
      <c r="C20" s="74"/>
      <c r="D20" s="150"/>
      <c r="E20" s="150"/>
      <c r="F20" s="150"/>
      <c r="G20" s="150"/>
      <c r="H20" s="150"/>
      <c r="I20" s="150"/>
      <c r="J20" s="150"/>
      <c r="K20" s="150"/>
      <c r="L20" s="150"/>
      <c r="M20" s="150"/>
      <c r="N20" s="150"/>
      <c r="O20" s="139"/>
      <c r="P20" s="150"/>
      <c r="Q20" s="150"/>
      <c r="R20" s="154"/>
      <c r="S20" s="148"/>
      <c r="T20" s="139"/>
      <c r="U20" s="151"/>
      <c r="V20" s="150"/>
      <c r="W20" s="150"/>
    </row>
    <row r="21" spans="2:23" x14ac:dyDescent="0.35">
      <c r="B21" s="139"/>
      <c r="C21" s="139"/>
      <c r="D21" s="150"/>
      <c r="E21" s="150"/>
      <c r="F21" s="150"/>
      <c r="G21" s="150"/>
      <c r="H21" s="150"/>
      <c r="I21" s="150"/>
      <c r="J21" s="150"/>
      <c r="K21" s="150"/>
      <c r="L21" s="150"/>
      <c r="M21" s="150"/>
      <c r="N21" s="150"/>
      <c r="O21" s="139"/>
      <c r="P21" s="150"/>
      <c r="Q21" s="150"/>
      <c r="R21" s="154"/>
      <c r="S21" s="148"/>
      <c r="T21" s="139"/>
      <c r="U21" s="151"/>
      <c r="V21" s="150"/>
      <c r="W21" s="150"/>
    </row>
    <row r="22" spans="2:23" x14ac:dyDescent="0.35">
      <c r="B22" s="139"/>
      <c r="C22" s="139"/>
      <c r="D22" s="150"/>
      <c r="E22" s="150"/>
      <c r="F22" s="150"/>
      <c r="G22" s="150"/>
      <c r="H22" s="150"/>
      <c r="I22" s="150"/>
      <c r="J22" s="150"/>
      <c r="K22" s="150"/>
      <c r="L22" s="150"/>
      <c r="M22" s="150"/>
      <c r="N22" s="150"/>
      <c r="O22" s="139"/>
      <c r="P22" s="150"/>
      <c r="Q22" s="150"/>
      <c r="R22" s="154"/>
      <c r="S22" s="148"/>
      <c r="T22" s="139"/>
      <c r="U22" s="151"/>
      <c r="V22" s="150"/>
      <c r="W22" s="150"/>
    </row>
    <row r="23" spans="2:23" ht="15" customHeight="1" x14ac:dyDescent="0.35">
      <c r="B23" s="139"/>
      <c r="C23" s="139"/>
      <c r="D23" s="150"/>
      <c r="E23" s="150"/>
      <c r="F23" s="150"/>
      <c r="G23" s="150"/>
      <c r="H23" s="150"/>
      <c r="I23" s="150"/>
      <c r="J23" s="150"/>
      <c r="K23" s="150"/>
      <c r="L23" s="150"/>
      <c r="M23" s="150"/>
      <c r="N23" s="150"/>
      <c r="O23" s="139"/>
      <c r="P23" s="150"/>
      <c r="Q23" s="150"/>
      <c r="R23" s="154"/>
      <c r="S23" s="148"/>
      <c r="T23" s="139"/>
      <c r="U23" s="151"/>
      <c r="V23" s="150"/>
      <c r="W23" s="150"/>
    </row>
    <row r="24" spans="2:23" ht="15" customHeight="1" x14ac:dyDescent="0.35">
      <c r="B24" s="139"/>
      <c r="C24" s="139"/>
      <c r="D24" s="150"/>
      <c r="E24" s="150"/>
      <c r="F24" s="150"/>
      <c r="G24" s="150"/>
      <c r="H24" s="150"/>
      <c r="I24" s="150"/>
      <c r="J24" s="150"/>
      <c r="K24" s="150"/>
      <c r="L24" s="150"/>
      <c r="M24" s="150"/>
      <c r="N24" s="150"/>
      <c r="O24" s="139"/>
      <c r="P24" s="150"/>
      <c r="Q24" s="150"/>
      <c r="R24" s="154"/>
      <c r="S24" s="148"/>
      <c r="T24" s="139"/>
      <c r="U24" s="151"/>
      <c r="V24" s="150"/>
      <c r="W24" s="150"/>
    </row>
    <row r="25" spans="2:23" ht="15" customHeight="1" x14ac:dyDescent="0.35">
      <c r="B25" s="139"/>
      <c r="C25" s="139"/>
      <c r="D25" s="150"/>
      <c r="E25" s="150"/>
      <c r="F25" s="150"/>
      <c r="G25" s="150"/>
      <c r="H25" s="150"/>
      <c r="I25" s="150"/>
      <c r="J25" s="150"/>
      <c r="K25" s="150"/>
      <c r="L25" s="150"/>
      <c r="M25" s="150"/>
      <c r="N25" s="150"/>
      <c r="O25" s="139"/>
      <c r="P25" s="150"/>
      <c r="Q25" s="150"/>
      <c r="R25" s="154"/>
      <c r="S25" s="148"/>
      <c r="T25" s="139"/>
      <c r="U25" s="151"/>
      <c r="V25" s="150"/>
      <c r="W25" s="150"/>
    </row>
    <row r="26" spans="2:23" ht="15" customHeight="1" x14ac:dyDescent="0.35">
      <c r="B26" s="139"/>
      <c r="C26" s="139"/>
      <c r="D26" s="150"/>
      <c r="E26" s="150"/>
      <c r="F26" s="150"/>
      <c r="G26" s="150"/>
      <c r="H26" s="150"/>
      <c r="I26" s="150"/>
      <c r="J26" s="150"/>
      <c r="K26" s="150"/>
      <c r="L26" s="150"/>
      <c r="M26" s="150"/>
      <c r="N26" s="150"/>
      <c r="O26" s="139"/>
      <c r="P26" s="150"/>
      <c r="Q26" s="150"/>
      <c r="R26" s="154"/>
      <c r="S26" s="148"/>
      <c r="T26" s="139"/>
      <c r="U26" s="151"/>
      <c r="V26" s="150"/>
      <c r="W26" s="150"/>
    </row>
    <row r="27" spans="2:23" x14ac:dyDescent="0.35">
      <c r="B27" s="139"/>
      <c r="C27" s="139"/>
      <c r="D27" s="150"/>
      <c r="E27" s="150"/>
      <c r="F27" s="150"/>
      <c r="G27" s="150"/>
      <c r="H27" s="150"/>
      <c r="I27" s="150"/>
      <c r="J27" s="150"/>
      <c r="K27" s="150"/>
      <c r="L27" s="150"/>
      <c r="M27" s="150"/>
      <c r="N27" s="150"/>
      <c r="O27" s="139"/>
      <c r="P27" s="150"/>
      <c r="Q27" s="150"/>
      <c r="R27" s="154"/>
      <c r="S27" s="148"/>
      <c r="T27" s="139"/>
      <c r="U27" s="151"/>
      <c r="V27" s="150"/>
      <c r="W27" s="150"/>
    </row>
    <row r="28" spans="2:23" x14ac:dyDescent="0.35">
      <c r="B28" s="139"/>
      <c r="C28" s="139"/>
      <c r="D28" s="150"/>
      <c r="E28" s="150"/>
      <c r="F28" s="150"/>
      <c r="G28" s="150"/>
      <c r="H28" s="150"/>
      <c r="I28" s="150"/>
      <c r="J28" s="150"/>
      <c r="K28" s="150"/>
      <c r="L28" s="150"/>
      <c r="M28" s="150"/>
      <c r="N28" s="150"/>
      <c r="O28" s="139"/>
      <c r="P28" s="150"/>
      <c r="Q28" s="150"/>
      <c r="R28" s="154"/>
      <c r="S28" s="148"/>
      <c r="T28" s="139"/>
      <c r="U28" s="151"/>
      <c r="V28" s="150"/>
      <c r="W28" s="150"/>
    </row>
    <row r="29" spans="2:23" x14ac:dyDescent="0.35">
      <c r="B29" s="139"/>
      <c r="C29" s="139"/>
      <c r="D29" s="150"/>
      <c r="E29" s="150"/>
      <c r="F29" s="150"/>
      <c r="G29" s="150"/>
      <c r="H29" s="150"/>
      <c r="I29" s="150"/>
      <c r="J29" s="150"/>
      <c r="K29" s="150"/>
      <c r="L29" s="150"/>
      <c r="M29" s="150"/>
      <c r="N29" s="150"/>
      <c r="O29" s="139"/>
      <c r="P29" s="150"/>
      <c r="Q29" s="150"/>
      <c r="R29" s="154"/>
      <c r="S29" s="148"/>
      <c r="T29" s="139"/>
      <c r="U29" s="151"/>
      <c r="V29" s="150"/>
      <c r="W29" s="150"/>
    </row>
    <row r="30" spans="2:23" x14ac:dyDescent="0.35">
      <c r="B30" s="139"/>
      <c r="C30" s="139"/>
      <c r="D30" s="150"/>
      <c r="E30" s="150"/>
      <c r="F30" s="150"/>
      <c r="G30" s="150"/>
      <c r="H30" s="150"/>
      <c r="I30" s="150"/>
      <c r="J30" s="150"/>
      <c r="K30" s="150"/>
      <c r="L30" s="150"/>
      <c r="M30" s="150"/>
      <c r="N30" s="150"/>
      <c r="O30" s="139"/>
      <c r="P30" s="150"/>
      <c r="Q30" s="150"/>
      <c r="R30" s="154"/>
      <c r="S30" s="148"/>
      <c r="T30" s="139"/>
      <c r="U30" s="151"/>
      <c r="V30" s="150"/>
      <c r="W30" s="150"/>
    </row>
    <row r="31" spans="2:23" x14ac:dyDescent="0.35">
      <c r="B31" s="139"/>
      <c r="C31" s="139"/>
      <c r="D31" s="150"/>
      <c r="E31" s="150"/>
      <c r="F31" s="150"/>
      <c r="G31" s="150"/>
      <c r="H31" s="150"/>
      <c r="I31" s="150"/>
      <c r="J31" s="150"/>
      <c r="K31" s="150"/>
      <c r="L31" s="150"/>
      <c r="M31" s="150"/>
      <c r="N31" s="150"/>
      <c r="O31" s="139"/>
      <c r="P31" s="150"/>
      <c r="Q31" s="150"/>
      <c r="R31" s="154"/>
      <c r="S31" s="148"/>
      <c r="T31" s="139"/>
      <c r="U31" s="151"/>
      <c r="V31" s="150"/>
      <c r="W31" s="150"/>
    </row>
    <row r="32" spans="2:23" x14ac:dyDescent="0.35">
      <c r="B32" s="139"/>
      <c r="C32" s="139"/>
      <c r="D32" s="150"/>
      <c r="E32" s="150"/>
      <c r="F32" s="150"/>
      <c r="G32" s="150"/>
      <c r="H32" s="150"/>
      <c r="I32" s="150"/>
      <c r="J32" s="150"/>
      <c r="K32" s="150"/>
      <c r="L32" s="150"/>
      <c r="M32" s="150"/>
      <c r="N32" s="150"/>
      <c r="O32" s="139"/>
      <c r="P32" s="150"/>
      <c r="Q32" s="150"/>
      <c r="R32" s="154"/>
      <c r="S32" s="148"/>
      <c r="T32" s="139"/>
      <c r="U32" s="151"/>
      <c r="V32" s="150"/>
      <c r="W32" s="150"/>
    </row>
    <row r="33" spans="2:23" x14ac:dyDescent="0.35">
      <c r="B33" s="139"/>
      <c r="C33" s="139"/>
      <c r="D33" s="150"/>
      <c r="E33" s="150"/>
      <c r="F33" s="150"/>
      <c r="G33" s="150"/>
      <c r="H33" s="150"/>
      <c r="I33" s="150"/>
      <c r="J33" s="150"/>
      <c r="K33" s="150"/>
      <c r="L33" s="150"/>
      <c r="M33" s="150"/>
      <c r="N33" s="150"/>
      <c r="O33" s="139"/>
      <c r="P33" s="150"/>
      <c r="Q33" s="150"/>
      <c r="R33" s="154"/>
      <c r="S33" s="148"/>
      <c r="T33" s="139"/>
      <c r="U33" s="151"/>
      <c r="V33" s="150"/>
      <c r="W33" s="150"/>
    </row>
    <row r="34" spans="2:23" x14ac:dyDescent="0.35">
      <c r="B34" s="139"/>
      <c r="C34" s="139"/>
      <c r="D34" s="150"/>
      <c r="E34" s="150"/>
      <c r="F34" s="150"/>
      <c r="G34" s="150"/>
      <c r="H34" s="150"/>
      <c r="I34" s="150"/>
      <c r="J34" s="150"/>
      <c r="K34" s="150"/>
      <c r="L34" s="150"/>
      <c r="M34" s="150"/>
      <c r="N34" s="150"/>
      <c r="O34" s="139"/>
      <c r="P34" s="150"/>
      <c r="Q34" s="150"/>
      <c r="R34" s="154"/>
      <c r="S34" s="148"/>
      <c r="T34" s="139"/>
      <c r="U34" s="151"/>
      <c r="V34" s="150"/>
      <c r="W34" s="150"/>
    </row>
    <row r="35" spans="2:23" x14ac:dyDescent="0.35">
      <c r="B35" s="139"/>
      <c r="C35" s="139"/>
      <c r="D35" s="150"/>
      <c r="E35" s="150"/>
      <c r="F35" s="150"/>
      <c r="G35" s="150"/>
      <c r="H35" s="150"/>
      <c r="I35" s="150"/>
      <c r="J35" s="150"/>
      <c r="K35" s="150"/>
      <c r="L35" s="150"/>
      <c r="M35" s="150"/>
      <c r="N35" s="150"/>
      <c r="O35" s="139"/>
      <c r="P35" s="150"/>
      <c r="Q35" s="150"/>
      <c r="R35" s="154"/>
      <c r="S35" s="148"/>
      <c r="T35" s="139"/>
      <c r="U35" s="151"/>
      <c r="V35" s="150"/>
      <c r="W35" s="150"/>
    </row>
    <row r="36" spans="2:23" x14ac:dyDescent="0.35">
      <c r="B36" s="139"/>
      <c r="C36" s="139"/>
      <c r="D36" s="150"/>
      <c r="E36" s="150"/>
      <c r="F36" s="150"/>
      <c r="G36" s="150"/>
      <c r="H36" s="150"/>
      <c r="I36" s="150"/>
      <c r="J36" s="150"/>
      <c r="K36" s="150"/>
      <c r="L36" s="150"/>
      <c r="M36" s="150"/>
      <c r="N36" s="150"/>
      <c r="O36" s="139"/>
      <c r="P36" s="150"/>
      <c r="Q36" s="150"/>
      <c r="R36" s="154"/>
      <c r="S36" s="148"/>
      <c r="T36" s="139"/>
      <c r="U36" s="151"/>
      <c r="V36" s="150"/>
      <c r="W36" s="150"/>
    </row>
    <row r="37" spans="2:23" x14ac:dyDescent="0.35">
      <c r="B37" s="139"/>
      <c r="C37" s="139"/>
      <c r="D37" s="150"/>
      <c r="E37" s="150"/>
      <c r="F37" s="150"/>
      <c r="G37" s="150"/>
      <c r="H37" s="150"/>
      <c r="I37" s="150"/>
      <c r="J37" s="150"/>
      <c r="K37" s="150"/>
      <c r="L37" s="150"/>
      <c r="M37" s="150"/>
      <c r="N37" s="150"/>
      <c r="O37" s="139"/>
      <c r="P37" s="150"/>
      <c r="Q37" s="150"/>
      <c r="R37" s="154"/>
      <c r="S37" s="148"/>
      <c r="T37" s="139"/>
      <c r="U37" s="151"/>
      <c r="V37" s="150"/>
      <c r="W37" s="150"/>
    </row>
    <row r="38" spans="2:23" x14ac:dyDescent="0.35">
      <c r="B38" s="139"/>
      <c r="C38" s="139"/>
      <c r="D38" s="150"/>
      <c r="E38" s="150"/>
      <c r="F38" s="150"/>
      <c r="G38" s="150"/>
      <c r="H38" s="150"/>
      <c r="I38" s="150"/>
      <c r="J38" s="150"/>
      <c r="K38" s="150"/>
      <c r="L38" s="150"/>
      <c r="M38" s="150"/>
      <c r="N38" s="150"/>
      <c r="O38" s="139"/>
      <c r="P38" s="150"/>
      <c r="Q38" s="150"/>
      <c r="R38" s="154"/>
      <c r="S38" s="148"/>
      <c r="T38" s="139"/>
      <c r="U38" s="151"/>
      <c r="V38" s="150"/>
      <c r="W38" s="150"/>
    </row>
    <row r="39" spans="2:23" x14ac:dyDescent="0.35">
      <c r="B39" s="139"/>
      <c r="C39" s="139"/>
      <c r="D39" s="150"/>
      <c r="E39" s="150"/>
      <c r="F39" s="150"/>
      <c r="G39" s="150"/>
      <c r="H39" s="150"/>
      <c r="I39" s="150"/>
      <c r="J39" s="150"/>
      <c r="K39" s="150"/>
      <c r="L39" s="150"/>
      <c r="M39" s="150"/>
      <c r="N39" s="150"/>
      <c r="O39" s="139"/>
      <c r="P39" s="150"/>
      <c r="Q39" s="150"/>
      <c r="R39" s="154"/>
      <c r="S39" s="148"/>
      <c r="T39" s="139"/>
      <c r="U39" s="151"/>
      <c r="V39" s="150"/>
      <c r="W39" s="150"/>
    </row>
    <row r="40" spans="2:23" x14ac:dyDescent="0.35">
      <c r="B40" s="139"/>
      <c r="C40" s="139"/>
      <c r="D40" s="150"/>
      <c r="E40" s="150"/>
      <c r="F40" s="150"/>
      <c r="G40" s="150"/>
      <c r="H40" s="150"/>
      <c r="I40" s="150"/>
      <c r="J40" s="150"/>
      <c r="K40" s="150"/>
      <c r="L40" s="150"/>
      <c r="M40" s="150"/>
      <c r="N40" s="150"/>
      <c r="O40" s="139"/>
      <c r="P40" s="150"/>
      <c r="Q40" s="150"/>
      <c r="R40" s="154"/>
      <c r="S40" s="148"/>
      <c r="T40" s="139"/>
      <c r="U40" s="151"/>
      <c r="V40" s="150"/>
      <c r="W40" s="150"/>
    </row>
    <row r="41" spans="2:23" x14ac:dyDescent="0.35">
      <c r="B41" s="139"/>
      <c r="C41" s="139"/>
      <c r="D41" s="150"/>
      <c r="E41" s="150"/>
      <c r="F41" s="150"/>
      <c r="G41" s="150"/>
      <c r="H41" s="150"/>
      <c r="I41" s="150"/>
      <c r="J41" s="150"/>
      <c r="K41" s="150"/>
      <c r="L41" s="150"/>
      <c r="M41" s="150"/>
      <c r="N41" s="150"/>
      <c r="O41" s="139"/>
      <c r="P41" s="150"/>
      <c r="Q41" s="150"/>
      <c r="R41" s="154"/>
      <c r="S41" s="148"/>
      <c r="T41" s="139"/>
      <c r="U41" s="151"/>
      <c r="V41" s="150"/>
      <c r="W41" s="150"/>
    </row>
    <row r="42" spans="2:23" x14ac:dyDescent="0.35">
      <c r="B42" s="139"/>
      <c r="C42" s="139"/>
      <c r="D42" s="150"/>
      <c r="E42" s="150"/>
      <c r="F42" s="150"/>
      <c r="G42" s="150"/>
      <c r="H42" s="150"/>
      <c r="I42" s="150"/>
      <c r="J42" s="150"/>
      <c r="K42" s="150"/>
      <c r="L42" s="150"/>
      <c r="M42" s="150"/>
      <c r="N42" s="150"/>
      <c r="O42" s="139"/>
      <c r="P42" s="150"/>
      <c r="Q42" s="150"/>
      <c r="R42" s="154"/>
      <c r="S42" s="148"/>
      <c r="T42" s="139"/>
      <c r="U42" s="151"/>
      <c r="V42" s="150"/>
      <c r="W42" s="150"/>
    </row>
    <row r="43" spans="2:23" x14ac:dyDescent="0.35">
      <c r="B43" s="139"/>
      <c r="C43" s="139"/>
      <c r="D43" s="150"/>
      <c r="E43" s="150"/>
      <c r="F43" s="150"/>
      <c r="G43" s="150"/>
      <c r="H43" s="150"/>
      <c r="I43" s="150"/>
      <c r="J43" s="150"/>
      <c r="K43" s="150"/>
      <c r="L43" s="150"/>
      <c r="M43" s="150"/>
      <c r="N43" s="150"/>
      <c r="O43" s="139"/>
      <c r="P43" s="150"/>
      <c r="Q43" s="150"/>
      <c r="R43" s="154"/>
      <c r="S43" s="148"/>
      <c r="T43" s="139"/>
      <c r="U43" s="151"/>
      <c r="V43" s="150"/>
      <c r="W43" s="150"/>
    </row>
    <row r="44" spans="2:23" x14ac:dyDescent="0.35">
      <c r="B44" s="139"/>
      <c r="C44" s="139"/>
      <c r="D44" s="150"/>
      <c r="E44" s="150"/>
      <c r="F44" s="150"/>
      <c r="G44" s="150"/>
      <c r="H44" s="150"/>
      <c r="I44" s="150"/>
      <c r="J44" s="150"/>
      <c r="K44" s="150"/>
      <c r="L44" s="150"/>
      <c r="M44" s="150"/>
      <c r="N44" s="150"/>
      <c r="O44" s="139"/>
      <c r="P44" s="150"/>
      <c r="Q44" s="150"/>
      <c r="R44" s="154"/>
      <c r="S44" s="148"/>
      <c r="T44" s="139"/>
      <c r="U44" s="151"/>
      <c r="V44" s="150"/>
      <c r="W44" s="150"/>
    </row>
    <row r="45" spans="2:23" x14ac:dyDescent="0.35">
      <c r="B45" s="139"/>
      <c r="C45" s="139"/>
      <c r="D45" s="150"/>
      <c r="E45" s="150"/>
      <c r="F45" s="150"/>
      <c r="G45" s="150"/>
      <c r="H45" s="150"/>
      <c r="I45" s="150"/>
      <c r="J45" s="150"/>
      <c r="K45" s="150"/>
      <c r="L45" s="150"/>
      <c r="M45" s="150"/>
      <c r="N45" s="150"/>
      <c r="O45" s="139"/>
      <c r="P45" s="150"/>
      <c r="Q45" s="150"/>
      <c r="R45" s="154"/>
      <c r="S45" s="148"/>
      <c r="T45" s="139"/>
      <c r="U45" s="151"/>
      <c r="V45" s="150"/>
      <c r="W45" s="150"/>
    </row>
    <row r="46" spans="2:23" x14ac:dyDescent="0.35">
      <c r="B46" s="139"/>
      <c r="C46" s="139"/>
      <c r="D46" s="150"/>
      <c r="E46" s="150"/>
      <c r="F46" s="150"/>
      <c r="G46" s="150"/>
      <c r="H46" s="150"/>
      <c r="I46" s="150"/>
      <c r="J46" s="150"/>
      <c r="K46" s="150"/>
      <c r="L46" s="150"/>
      <c r="M46" s="150"/>
      <c r="N46" s="150"/>
      <c r="O46" s="139"/>
      <c r="P46" s="150"/>
      <c r="Q46" s="150"/>
      <c r="R46" s="154"/>
      <c r="S46" s="148"/>
      <c r="T46" s="139"/>
      <c r="U46" s="151"/>
      <c r="V46" s="150"/>
      <c r="W46" s="150"/>
    </row>
    <row r="47" spans="2:23" x14ac:dyDescent="0.35">
      <c r="B47" s="139"/>
      <c r="C47" s="139"/>
      <c r="D47" s="150"/>
      <c r="E47" s="150"/>
      <c r="F47" s="150"/>
      <c r="G47" s="150"/>
      <c r="H47" s="150"/>
      <c r="I47" s="150"/>
      <c r="J47" s="150"/>
      <c r="K47" s="150"/>
      <c r="L47" s="150"/>
      <c r="M47" s="150"/>
      <c r="N47" s="150"/>
      <c r="O47" s="139"/>
      <c r="P47" s="150"/>
      <c r="Q47" s="150"/>
      <c r="R47" s="154"/>
      <c r="S47" s="148"/>
      <c r="T47" s="139"/>
      <c r="U47" s="151"/>
      <c r="V47" s="150"/>
      <c r="W47" s="150"/>
    </row>
    <row r="48" spans="2:23" x14ac:dyDescent="0.35">
      <c r="B48" s="139"/>
      <c r="C48" s="139"/>
      <c r="D48" s="150"/>
      <c r="E48" s="150"/>
      <c r="F48" s="150"/>
      <c r="G48" s="150"/>
      <c r="H48" s="150"/>
      <c r="I48" s="150"/>
      <c r="J48" s="150"/>
      <c r="K48" s="150"/>
      <c r="L48" s="150"/>
      <c r="M48" s="150"/>
      <c r="N48" s="150"/>
      <c r="O48" s="139"/>
      <c r="P48" s="150"/>
      <c r="Q48" s="150"/>
      <c r="R48" s="154"/>
      <c r="S48" s="148"/>
      <c r="T48" s="139"/>
      <c r="U48" s="151"/>
      <c r="V48" s="150"/>
      <c r="W48" s="150"/>
    </row>
    <row r="49" spans="2:23" x14ac:dyDescent="0.35">
      <c r="B49" s="139"/>
      <c r="C49" s="139"/>
      <c r="D49" s="150"/>
      <c r="E49" s="150"/>
      <c r="F49" s="150"/>
      <c r="G49" s="150"/>
      <c r="H49" s="150"/>
      <c r="I49" s="150"/>
      <c r="J49" s="150"/>
      <c r="K49" s="150"/>
      <c r="L49" s="150"/>
      <c r="M49" s="150"/>
      <c r="N49" s="150"/>
      <c r="O49" s="139"/>
      <c r="P49" s="150"/>
      <c r="Q49" s="150"/>
      <c r="R49" s="154"/>
      <c r="S49" s="148"/>
      <c r="T49" s="139"/>
      <c r="U49" s="151"/>
      <c r="V49" s="150"/>
      <c r="W49" s="150"/>
    </row>
    <row r="50" spans="2:23" x14ac:dyDescent="0.35">
      <c r="B50" s="139"/>
      <c r="C50" s="139"/>
      <c r="D50" s="150"/>
      <c r="E50" s="150"/>
      <c r="F50" s="150"/>
      <c r="G50" s="150"/>
      <c r="H50" s="150"/>
      <c r="I50" s="150"/>
      <c r="J50" s="150"/>
      <c r="K50" s="150"/>
      <c r="L50" s="150"/>
      <c r="M50" s="150"/>
      <c r="N50" s="150"/>
      <c r="O50" s="139"/>
      <c r="P50" s="150"/>
      <c r="Q50" s="150"/>
      <c r="R50" s="154"/>
      <c r="S50" s="148"/>
      <c r="T50" s="139"/>
      <c r="U50" s="151"/>
      <c r="V50" s="150"/>
      <c r="W50" s="150"/>
    </row>
    <row r="51" spans="2:23" x14ac:dyDescent="0.35">
      <c r="B51" s="139"/>
      <c r="C51" s="139"/>
      <c r="D51" s="150"/>
      <c r="E51" s="150"/>
      <c r="F51" s="150"/>
      <c r="G51" s="150"/>
      <c r="H51" s="150"/>
      <c r="I51" s="150"/>
      <c r="J51" s="150"/>
      <c r="K51" s="150"/>
      <c r="L51" s="150"/>
      <c r="M51" s="150"/>
      <c r="N51" s="150"/>
      <c r="O51" s="139"/>
      <c r="P51" s="150"/>
      <c r="Q51" s="150"/>
      <c r="R51" s="154"/>
      <c r="S51" s="148"/>
      <c r="T51" s="139"/>
      <c r="U51" s="151"/>
      <c r="V51" s="150"/>
      <c r="W51" s="150"/>
    </row>
    <row r="52" spans="2:23" x14ac:dyDescent="0.35">
      <c r="B52" s="139"/>
      <c r="C52" s="139"/>
      <c r="D52" s="150"/>
      <c r="E52" s="150"/>
      <c r="F52" s="150"/>
      <c r="G52" s="150"/>
      <c r="H52" s="150"/>
      <c r="I52" s="150"/>
      <c r="J52" s="150"/>
      <c r="K52" s="150"/>
      <c r="L52" s="150"/>
      <c r="M52" s="150"/>
      <c r="N52" s="150"/>
      <c r="O52" s="139"/>
      <c r="P52" s="150"/>
      <c r="Q52" s="150"/>
      <c r="R52" s="154"/>
      <c r="S52" s="148"/>
      <c r="T52" s="139"/>
      <c r="U52" s="151"/>
      <c r="V52" s="150"/>
      <c r="W52" s="150"/>
    </row>
    <row r="53" spans="2:23" x14ac:dyDescent="0.35">
      <c r="B53" s="139"/>
      <c r="C53" s="139"/>
      <c r="D53" s="150"/>
      <c r="E53" s="150"/>
      <c r="F53" s="150"/>
      <c r="G53" s="150"/>
      <c r="H53" s="150"/>
      <c r="I53" s="150"/>
      <c r="J53" s="150"/>
      <c r="K53" s="150"/>
      <c r="L53" s="150"/>
      <c r="M53" s="150"/>
      <c r="N53" s="150"/>
      <c r="O53" s="139"/>
      <c r="P53" s="150"/>
      <c r="Q53" s="150"/>
      <c r="R53" s="154"/>
      <c r="S53" s="148"/>
      <c r="T53" s="139"/>
      <c r="U53" s="151"/>
      <c r="V53" s="150"/>
      <c r="W53" s="150"/>
    </row>
    <row r="54" spans="2:23" x14ac:dyDescent="0.35">
      <c r="B54" s="139"/>
      <c r="C54" s="139"/>
      <c r="D54" s="150"/>
      <c r="E54" s="150"/>
      <c r="F54" s="150"/>
      <c r="G54" s="150"/>
      <c r="H54" s="150"/>
      <c r="I54" s="150"/>
      <c r="J54" s="150"/>
      <c r="K54" s="150"/>
      <c r="L54" s="150"/>
      <c r="M54" s="150"/>
      <c r="N54" s="150"/>
      <c r="O54" s="139"/>
      <c r="P54" s="150"/>
      <c r="Q54" s="150"/>
      <c r="R54" s="154"/>
      <c r="S54" s="148"/>
      <c r="T54" s="139"/>
      <c r="U54" s="151"/>
      <c r="V54" s="150"/>
      <c r="W54" s="150"/>
    </row>
    <row r="55" spans="2:23" x14ac:dyDescent="0.35">
      <c r="B55" s="139"/>
      <c r="C55" s="139"/>
      <c r="D55" s="150"/>
      <c r="E55" s="150"/>
      <c r="F55" s="150"/>
      <c r="G55" s="150"/>
      <c r="H55" s="150"/>
      <c r="I55" s="150"/>
      <c r="J55" s="150"/>
      <c r="K55" s="150"/>
      <c r="L55" s="150"/>
      <c r="M55" s="150"/>
      <c r="N55" s="150"/>
      <c r="O55" s="139"/>
      <c r="P55" s="150"/>
      <c r="Q55" s="150"/>
      <c r="R55" s="154"/>
      <c r="S55" s="148"/>
      <c r="T55" s="139"/>
      <c r="U55" s="151"/>
      <c r="V55" s="150"/>
      <c r="W55" s="150"/>
    </row>
    <row r="56" spans="2:23" x14ac:dyDescent="0.35">
      <c r="B56" s="139"/>
      <c r="C56" s="139"/>
      <c r="D56" s="150"/>
      <c r="E56" s="150"/>
      <c r="F56" s="150"/>
      <c r="G56" s="150"/>
      <c r="H56" s="150"/>
      <c r="I56" s="150"/>
      <c r="J56" s="150"/>
      <c r="K56" s="150"/>
      <c r="L56" s="150"/>
      <c r="M56" s="150"/>
      <c r="N56" s="150"/>
      <c r="O56" s="139"/>
      <c r="P56" s="150"/>
      <c r="Q56" s="150"/>
      <c r="R56" s="154"/>
      <c r="S56" s="148"/>
      <c r="T56" s="139"/>
      <c r="U56" s="151"/>
      <c r="V56" s="150"/>
      <c r="W56" s="150"/>
    </row>
    <row r="57" spans="2:23" x14ac:dyDescent="0.35">
      <c r="B57" s="139"/>
      <c r="C57" s="139"/>
      <c r="D57" s="150"/>
      <c r="E57" s="150"/>
      <c r="F57" s="150"/>
      <c r="G57" s="150"/>
      <c r="H57" s="150"/>
      <c r="I57" s="150"/>
      <c r="J57" s="150"/>
      <c r="K57" s="150"/>
      <c r="L57" s="150"/>
      <c r="M57" s="150"/>
      <c r="N57" s="150"/>
      <c r="O57" s="139"/>
      <c r="P57" s="150"/>
      <c r="Q57" s="150"/>
      <c r="R57" s="154"/>
      <c r="S57" s="148"/>
      <c r="T57" s="139"/>
      <c r="U57" s="151"/>
      <c r="V57" s="150"/>
      <c r="W57" s="150"/>
    </row>
    <row r="58" spans="2:23" x14ac:dyDescent="0.35">
      <c r="B58" s="139"/>
      <c r="C58" s="139"/>
      <c r="D58" s="150"/>
      <c r="E58" s="150"/>
      <c r="F58" s="150"/>
      <c r="G58" s="150"/>
      <c r="H58" s="150"/>
      <c r="I58" s="150"/>
      <c r="J58" s="150"/>
      <c r="K58" s="150"/>
      <c r="L58" s="150"/>
      <c r="M58" s="150"/>
      <c r="N58" s="150"/>
      <c r="O58" s="139"/>
      <c r="P58" s="150"/>
      <c r="Q58" s="150"/>
      <c r="R58" s="154"/>
      <c r="S58" s="148"/>
      <c r="T58" s="139"/>
      <c r="U58" s="151"/>
      <c r="V58" s="150"/>
      <c r="W58" s="150"/>
    </row>
    <row r="59" spans="2:23" x14ac:dyDescent="0.35">
      <c r="B59" s="139"/>
      <c r="C59" s="139"/>
      <c r="D59" s="150"/>
      <c r="E59" s="150"/>
      <c r="F59" s="150"/>
      <c r="G59" s="150"/>
      <c r="H59" s="150"/>
      <c r="I59" s="150"/>
      <c r="J59" s="150"/>
      <c r="K59" s="150"/>
      <c r="L59" s="150"/>
      <c r="M59" s="150"/>
      <c r="N59" s="150"/>
      <c r="O59" s="139"/>
      <c r="P59" s="150"/>
      <c r="Q59" s="150"/>
      <c r="R59" s="154"/>
      <c r="S59" s="148"/>
      <c r="T59" s="139"/>
      <c r="U59" s="151"/>
      <c r="V59" s="150"/>
      <c r="W59" s="150"/>
    </row>
    <row r="60" spans="2:23" x14ac:dyDescent="0.35">
      <c r="B60" s="139"/>
      <c r="C60" s="139"/>
      <c r="D60" s="150"/>
      <c r="E60" s="150"/>
      <c r="F60" s="150"/>
      <c r="G60" s="150"/>
      <c r="H60" s="150"/>
      <c r="I60" s="150"/>
      <c r="J60" s="150"/>
      <c r="K60" s="150"/>
      <c r="L60" s="150"/>
      <c r="M60" s="150"/>
      <c r="N60" s="150"/>
      <c r="O60" s="139"/>
      <c r="P60" s="150"/>
      <c r="Q60" s="150"/>
      <c r="R60" s="154"/>
      <c r="S60" s="148"/>
      <c r="T60" s="139"/>
      <c r="U60" s="151"/>
      <c r="V60" s="150"/>
      <c r="W60" s="150"/>
    </row>
    <row r="61" spans="2:23" x14ac:dyDescent="0.35">
      <c r="B61" s="139"/>
      <c r="C61" s="139"/>
      <c r="D61" s="150"/>
      <c r="E61" s="150"/>
      <c r="F61" s="150"/>
      <c r="G61" s="150"/>
      <c r="H61" s="150"/>
      <c r="I61" s="150"/>
      <c r="J61" s="150"/>
      <c r="K61" s="150"/>
      <c r="L61" s="150"/>
      <c r="M61" s="150"/>
      <c r="N61" s="150"/>
      <c r="O61" s="139"/>
      <c r="P61" s="150"/>
      <c r="Q61" s="150"/>
      <c r="R61" s="154"/>
      <c r="S61" s="148"/>
      <c r="T61" s="139"/>
      <c r="U61" s="151"/>
      <c r="V61" s="150"/>
      <c r="W61" s="150"/>
    </row>
    <row r="62" spans="2:23" x14ac:dyDescent="0.35">
      <c r="B62" s="139"/>
      <c r="C62" s="139"/>
      <c r="D62" s="150"/>
      <c r="E62" s="150"/>
      <c r="F62" s="150"/>
      <c r="G62" s="150"/>
      <c r="H62" s="150"/>
      <c r="I62" s="150"/>
      <c r="J62" s="150"/>
      <c r="K62" s="150"/>
      <c r="L62" s="150"/>
      <c r="M62" s="150"/>
      <c r="N62" s="150"/>
      <c r="O62" s="139"/>
      <c r="P62" s="150"/>
      <c r="Q62" s="150"/>
      <c r="R62" s="154"/>
      <c r="S62" s="148"/>
      <c r="T62" s="139"/>
      <c r="U62" s="151"/>
      <c r="V62" s="150"/>
      <c r="W62" s="150"/>
    </row>
    <row r="63" spans="2:23" x14ac:dyDescent="0.35">
      <c r="B63" s="139"/>
      <c r="C63" s="139"/>
      <c r="D63" s="150"/>
      <c r="E63" s="150"/>
      <c r="F63" s="150"/>
      <c r="G63" s="150"/>
      <c r="H63" s="150"/>
      <c r="I63" s="150"/>
      <c r="J63" s="150"/>
      <c r="K63" s="150"/>
      <c r="L63" s="150"/>
      <c r="M63" s="150"/>
      <c r="N63" s="150"/>
      <c r="O63" s="139"/>
      <c r="P63" s="150"/>
      <c r="Q63" s="150"/>
      <c r="R63" s="154"/>
      <c r="S63" s="148"/>
      <c r="T63" s="139"/>
      <c r="U63" s="151"/>
      <c r="V63" s="150"/>
      <c r="W63" s="150"/>
    </row>
    <row r="64" spans="2:23" x14ac:dyDescent="0.35">
      <c r="B64" s="139"/>
      <c r="C64" s="139"/>
      <c r="D64" s="150"/>
      <c r="E64" s="150"/>
      <c r="F64" s="150"/>
      <c r="G64" s="150"/>
      <c r="H64" s="150"/>
      <c r="I64" s="150"/>
      <c r="J64" s="150"/>
      <c r="K64" s="150"/>
      <c r="L64" s="150"/>
      <c r="M64" s="150"/>
      <c r="N64" s="150"/>
      <c r="O64" s="139"/>
      <c r="P64" s="150"/>
      <c r="Q64" s="150"/>
      <c r="R64" s="154"/>
      <c r="S64" s="148"/>
      <c r="T64" s="139"/>
      <c r="U64" s="151"/>
      <c r="V64" s="150"/>
      <c r="W64" s="150"/>
    </row>
    <row r="65" spans="2:23" x14ac:dyDescent="0.35">
      <c r="B65" s="139"/>
      <c r="C65" s="139"/>
      <c r="D65" s="150"/>
      <c r="E65" s="150"/>
      <c r="F65" s="150"/>
      <c r="G65" s="150"/>
      <c r="H65" s="150"/>
      <c r="I65" s="150"/>
      <c r="J65" s="150"/>
      <c r="K65" s="150"/>
      <c r="L65" s="150"/>
      <c r="M65" s="150"/>
      <c r="N65" s="150"/>
      <c r="O65" s="139"/>
      <c r="P65" s="150"/>
      <c r="Q65" s="150"/>
      <c r="R65" s="154"/>
      <c r="S65" s="148"/>
      <c r="T65" s="139"/>
      <c r="U65" s="151"/>
      <c r="V65" s="150"/>
      <c r="W65" s="150"/>
    </row>
    <row r="66" spans="2:23" x14ac:dyDescent="0.35">
      <c r="B66" s="139"/>
      <c r="C66" s="139"/>
      <c r="D66" s="150"/>
      <c r="E66" s="150"/>
      <c r="F66" s="150"/>
      <c r="G66" s="150"/>
      <c r="H66" s="150"/>
      <c r="I66" s="150"/>
      <c r="J66" s="150"/>
      <c r="K66" s="150"/>
      <c r="L66" s="150"/>
      <c r="M66" s="150"/>
      <c r="N66" s="150"/>
      <c r="O66" s="139"/>
      <c r="P66" s="150"/>
      <c r="Q66" s="150"/>
      <c r="R66" s="154"/>
      <c r="S66" s="148"/>
      <c r="T66" s="139"/>
      <c r="U66" s="151"/>
      <c r="V66" s="150"/>
      <c r="W66" s="150"/>
    </row>
    <row r="67" spans="2:23" x14ac:dyDescent="0.35">
      <c r="O67" s="2"/>
    </row>
    <row r="68" spans="2:23" x14ac:dyDescent="0.35">
      <c r="O68" s="2"/>
    </row>
    <row r="69" spans="2:23" x14ac:dyDescent="0.35">
      <c r="O69" s="2"/>
    </row>
    <row r="70" spans="2:23" x14ac:dyDescent="0.35">
      <c r="O70" s="2"/>
    </row>
    <row r="71" spans="2:23" x14ac:dyDescent="0.35">
      <c r="O71" s="2"/>
    </row>
    <row r="72" spans="2:23" x14ac:dyDescent="0.35">
      <c r="O72" s="2"/>
    </row>
    <row r="73" spans="2:23" x14ac:dyDescent="0.35">
      <c r="O73" s="2"/>
    </row>
    <row r="74" spans="2:23" x14ac:dyDescent="0.35">
      <c r="O74" s="2"/>
    </row>
    <row r="75" spans="2:23" x14ac:dyDescent="0.35">
      <c r="O75" s="2"/>
    </row>
    <row r="76" spans="2:23" x14ac:dyDescent="0.35">
      <c r="O76" s="2"/>
    </row>
    <row r="77" spans="2:23" x14ac:dyDescent="0.35">
      <c r="O77" s="2"/>
    </row>
    <row r="78" spans="2:23" x14ac:dyDescent="0.35">
      <c r="O78" s="2"/>
    </row>
  </sheetData>
  <sheetProtection algorithmName="SHA-512" hashValue="MmSoWd+VsB2tE0+9q5XcIsJWMEk7iyucvEz6yamnjtakm+W62g7jBmq2r4E53JLcfUVXeZZwIuUUNVn/XapP2g==" saltValue="a2UvdbgPqHQX934r6NB+IA==" spinCount="100000" sheet="1" objects="1" scenarios="1"/>
  <mergeCells count="15">
    <mergeCell ref="T5:T8"/>
    <mergeCell ref="D17:T17"/>
    <mergeCell ref="S5:S16"/>
    <mergeCell ref="Q5:Q16"/>
    <mergeCell ref="O5:O16"/>
    <mergeCell ref="R5:R8"/>
    <mergeCell ref="D5:J5"/>
    <mergeCell ref="D6:D8"/>
    <mergeCell ref="K5:M7"/>
    <mergeCell ref="P5:P8"/>
    <mergeCell ref="G7:J7"/>
    <mergeCell ref="E6:J6"/>
    <mergeCell ref="E7:E8"/>
    <mergeCell ref="F7:F8"/>
    <mergeCell ref="N5:N8"/>
  </mergeCells>
  <pageMargins left="0.70866141732283472" right="0.70866141732283472" top="0.78740157480314965" bottom="0.78740157480314965"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DB9B4-C287-48D6-99E7-F5FD910667FA}">
  <dimension ref="A1:AB48"/>
  <sheetViews>
    <sheetView zoomScale="55" zoomScaleNormal="55" zoomScaleSheetLayoutView="80" workbookViewId="0">
      <selection activeCell="M9" sqref="M9:M21"/>
    </sheetView>
  </sheetViews>
  <sheetFormatPr baseColWidth="10" defaultColWidth="10.81640625" defaultRowHeight="14.5" x14ac:dyDescent="0.35"/>
  <cols>
    <col min="1" max="1" width="2.54296875" style="2" customWidth="1"/>
    <col min="2" max="10" width="12.81640625" style="2" customWidth="1"/>
    <col min="11" max="12" width="13.7265625" style="2" customWidth="1"/>
    <col min="13" max="13" width="16.1796875" style="2" customWidth="1"/>
    <col min="14" max="14" width="15.26953125" style="3" customWidth="1"/>
    <col min="15" max="15" width="17.54296875" style="2" customWidth="1"/>
    <col min="16" max="16" width="17.54296875" style="4" customWidth="1"/>
    <col min="17" max="17" width="16.81640625" style="5" customWidth="1"/>
    <col min="18" max="18" width="15.26953125" style="5" customWidth="1"/>
    <col min="19" max="19" width="15.26953125" style="1" customWidth="1"/>
    <col min="20" max="20" width="18.453125" style="2" customWidth="1"/>
    <col min="21" max="22" width="10.81640625" style="2"/>
    <col min="23" max="23" width="24" style="2" customWidth="1"/>
    <col min="24" max="24" width="36.26953125" style="2" customWidth="1"/>
    <col min="25" max="25" width="24.81640625" style="2" customWidth="1"/>
    <col min="26" max="26" width="15.26953125" style="2" customWidth="1"/>
    <col min="27" max="27" width="27.26953125" style="2" customWidth="1"/>
    <col min="28" max="16384" width="10.81640625" style="2"/>
  </cols>
  <sheetData>
    <row r="1" spans="1:28" ht="19" x14ac:dyDescent="0.4">
      <c r="B1" s="199" t="s">
        <v>88</v>
      </c>
      <c r="C1" s="156"/>
      <c r="D1" s="156"/>
      <c r="E1" s="156"/>
      <c r="F1" s="74"/>
      <c r="G1" s="74"/>
      <c r="H1" s="74"/>
      <c r="I1" s="74"/>
      <c r="J1" s="74"/>
      <c r="K1" s="74"/>
      <c r="L1" s="74"/>
      <c r="M1" s="74"/>
      <c r="N1" s="74"/>
      <c r="O1" s="74"/>
      <c r="P1" s="74"/>
      <c r="Q1" s="74"/>
      <c r="R1" s="74"/>
      <c r="S1" s="74"/>
    </row>
    <row r="2" spans="1:28" x14ac:dyDescent="0.35">
      <c r="B2" s="74"/>
      <c r="C2" s="74"/>
      <c r="D2" s="74"/>
      <c r="E2" s="74"/>
      <c r="F2" s="74"/>
      <c r="G2" s="74"/>
      <c r="H2" s="74"/>
      <c r="I2" s="74"/>
      <c r="J2" s="74"/>
      <c r="K2" s="74"/>
      <c r="L2" s="74"/>
      <c r="M2" s="74"/>
      <c r="N2" s="74"/>
      <c r="O2" s="74"/>
      <c r="P2" s="74"/>
      <c r="Q2" s="74"/>
      <c r="R2" s="74"/>
      <c r="S2" s="74"/>
    </row>
    <row r="3" spans="1:28" x14ac:dyDescent="0.35">
      <c r="B3" s="247" t="s">
        <v>119</v>
      </c>
      <c r="C3" s="248"/>
      <c r="D3" s="247" t="s">
        <v>120</v>
      </c>
      <c r="E3" s="249"/>
      <c r="F3" s="249"/>
      <c r="G3" s="249"/>
      <c r="H3" s="249"/>
      <c r="I3" s="249"/>
      <c r="J3" s="249"/>
      <c r="K3" s="249"/>
      <c r="L3" s="248"/>
      <c r="M3" s="74"/>
      <c r="N3" s="74"/>
      <c r="O3" s="74"/>
      <c r="P3" s="74"/>
      <c r="Q3" s="74"/>
      <c r="R3" s="74"/>
      <c r="S3" s="74"/>
    </row>
    <row r="4" spans="1:28" ht="29.15" customHeight="1" x14ac:dyDescent="0.35">
      <c r="B4" s="216" t="s">
        <v>107</v>
      </c>
      <c r="C4" s="218" t="s">
        <v>4</v>
      </c>
      <c r="D4" s="251" t="s">
        <v>28</v>
      </c>
      <c r="E4" s="252"/>
      <c r="F4" s="252"/>
      <c r="G4" s="252"/>
      <c r="H4" s="252"/>
      <c r="I4" s="253"/>
      <c r="J4" s="226" t="s">
        <v>16</v>
      </c>
      <c r="K4" s="227"/>
      <c r="L4" s="228"/>
      <c r="M4" s="216" t="s">
        <v>121</v>
      </c>
      <c r="N4" s="273" t="s">
        <v>8</v>
      </c>
      <c r="O4" s="231" t="s">
        <v>40</v>
      </c>
      <c r="P4" s="231"/>
      <c r="Q4" s="231"/>
      <c r="R4" s="231"/>
      <c r="S4" s="232"/>
      <c r="W4" s="71"/>
      <c r="X4" s="71"/>
      <c r="Y4" s="264"/>
      <c r="Z4" s="264"/>
      <c r="AA4" s="71"/>
      <c r="AB4" s="71"/>
    </row>
    <row r="5" spans="1:28" ht="56.5" customHeight="1" x14ac:dyDescent="0.35">
      <c r="B5" s="217"/>
      <c r="C5" s="250"/>
      <c r="D5" s="254"/>
      <c r="E5" s="255"/>
      <c r="F5" s="255"/>
      <c r="G5" s="255"/>
      <c r="H5" s="255"/>
      <c r="I5" s="256"/>
      <c r="J5" s="254"/>
      <c r="K5" s="255"/>
      <c r="L5" s="256"/>
      <c r="M5" s="217"/>
      <c r="N5" s="274"/>
      <c r="O5" s="265" t="s">
        <v>27</v>
      </c>
      <c r="P5" s="266" t="s">
        <v>101</v>
      </c>
      <c r="Q5" s="269" t="s">
        <v>38</v>
      </c>
      <c r="R5" s="269" t="s">
        <v>37</v>
      </c>
      <c r="S5" s="271" t="s">
        <v>104</v>
      </c>
      <c r="W5" s="71"/>
      <c r="X5" s="71"/>
      <c r="Y5" s="71"/>
      <c r="Z5" s="71"/>
      <c r="AA5" s="71"/>
      <c r="AB5" s="71"/>
    </row>
    <row r="6" spans="1:28" s="6" customFormat="1" ht="32.15" customHeight="1" x14ac:dyDescent="0.35">
      <c r="A6" s="2"/>
      <c r="B6" s="217"/>
      <c r="C6" s="250"/>
      <c r="D6" s="257" t="s">
        <v>108</v>
      </c>
      <c r="E6" s="258" t="s">
        <v>29</v>
      </c>
      <c r="F6" s="239" t="s">
        <v>30</v>
      </c>
      <c r="G6" s="239"/>
      <c r="H6" s="239"/>
      <c r="I6" s="259"/>
      <c r="J6" s="254"/>
      <c r="K6" s="255"/>
      <c r="L6" s="256"/>
      <c r="M6" s="217"/>
      <c r="N6" s="274"/>
      <c r="O6" s="265"/>
      <c r="P6" s="267"/>
      <c r="Q6" s="270"/>
      <c r="R6" s="270"/>
      <c r="S6" s="272"/>
      <c r="U6" s="7"/>
      <c r="X6" s="24"/>
      <c r="Y6" s="71"/>
      <c r="Z6" s="71"/>
      <c r="AA6" s="71"/>
      <c r="AB6" s="71"/>
    </row>
    <row r="7" spans="1:28" s="6" customFormat="1" ht="61.5" customHeight="1" x14ac:dyDescent="0.35">
      <c r="A7" s="2"/>
      <c r="B7" s="218"/>
      <c r="C7" s="250"/>
      <c r="D7" s="257"/>
      <c r="E7" s="258"/>
      <c r="F7" s="117" t="s">
        <v>12</v>
      </c>
      <c r="G7" s="117" t="s">
        <v>13</v>
      </c>
      <c r="H7" s="117" t="s">
        <v>31</v>
      </c>
      <c r="I7" s="118" t="s">
        <v>15</v>
      </c>
      <c r="J7" s="119" t="s">
        <v>39</v>
      </c>
      <c r="K7" s="117" t="s">
        <v>32</v>
      </c>
      <c r="L7" s="118" t="s">
        <v>81</v>
      </c>
      <c r="M7" s="218"/>
      <c r="N7" s="274"/>
      <c r="O7" s="265"/>
      <c r="P7" s="268"/>
      <c r="Q7" s="252"/>
      <c r="R7" s="252"/>
      <c r="S7" s="253"/>
      <c r="U7" s="7"/>
      <c r="X7" s="24"/>
      <c r="Y7" s="71"/>
      <c r="Z7" s="71"/>
      <c r="AA7" s="71"/>
      <c r="AB7" s="71"/>
    </row>
    <row r="8" spans="1:28" ht="24" customHeight="1" x14ac:dyDescent="0.35">
      <c r="B8" s="90" t="s">
        <v>0</v>
      </c>
      <c r="C8" s="90" t="s">
        <v>33</v>
      </c>
      <c r="D8" s="88" t="s">
        <v>34</v>
      </c>
      <c r="E8" s="19" t="s">
        <v>34</v>
      </c>
      <c r="F8" s="19" t="s">
        <v>34</v>
      </c>
      <c r="G8" s="19" t="s">
        <v>34</v>
      </c>
      <c r="H8" s="19" t="s">
        <v>34</v>
      </c>
      <c r="I8" s="23" t="s">
        <v>34</v>
      </c>
      <c r="J8" s="120" t="s">
        <v>34</v>
      </c>
      <c r="K8" s="19" t="s">
        <v>34</v>
      </c>
      <c r="L8" s="23" t="s">
        <v>34</v>
      </c>
      <c r="M8" s="90" t="s">
        <v>34</v>
      </c>
      <c r="N8" s="121" t="s">
        <v>2</v>
      </c>
      <c r="O8" s="120" t="s">
        <v>34</v>
      </c>
      <c r="P8" s="122" t="s">
        <v>2</v>
      </c>
      <c r="Q8" s="19" t="s">
        <v>2</v>
      </c>
      <c r="R8" s="19" t="s">
        <v>35</v>
      </c>
      <c r="S8" s="23" t="s">
        <v>7</v>
      </c>
      <c r="U8" s="1"/>
      <c r="W8" s="6"/>
      <c r="X8" s="24"/>
      <c r="Y8" s="71"/>
      <c r="Z8" s="71"/>
      <c r="AA8" s="71"/>
      <c r="AB8" s="71"/>
    </row>
    <row r="9" spans="1:28" s="6" customFormat="1" ht="21" customHeight="1" x14ac:dyDescent="0.35">
      <c r="A9" s="2"/>
      <c r="B9" s="90">
        <v>5</v>
      </c>
      <c r="C9" s="123">
        <v>447</v>
      </c>
      <c r="D9" s="260">
        <f>'Berechnung Ψa '!D11+'Berechnung Ψa '!E11</f>
        <v>0</v>
      </c>
      <c r="E9" s="262">
        <f>'Berechnung Ψa '!F11</f>
        <v>0</v>
      </c>
      <c r="F9" s="262">
        <f>'Berechnung Ψa '!G11</f>
        <v>0</v>
      </c>
      <c r="G9" s="262">
        <f>'Berechnung Ψa '!H11</f>
        <v>0</v>
      </c>
      <c r="H9" s="262">
        <f>'Berechnung Ψa '!I11</f>
        <v>0</v>
      </c>
      <c r="I9" s="281">
        <f>'Berechnung Ψa '!J11</f>
        <v>0</v>
      </c>
      <c r="J9" s="283">
        <f>'Berechnung Ψa '!K11</f>
        <v>0</v>
      </c>
      <c r="K9" s="262">
        <f>'Berechnung Ψa '!L11</f>
        <v>0</v>
      </c>
      <c r="L9" s="275">
        <f>'Berechnung Ψa '!M11</f>
        <v>0</v>
      </c>
      <c r="M9" s="277">
        <f>(D9*1)+(E9*0.8)+(F9*0.1)+(G9*0.2)+(H9*0.4)+(I9*0.7)+(J9*1)+(K9*0.6)+(L9*0.2)</f>
        <v>0</v>
      </c>
      <c r="N9" s="124">
        <f t="shared" ref="N9:N21" si="0">C9*$M$9/10000</f>
        <v>0</v>
      </c>
      <c r="O9" s="278">
        <v>80</v>
      </c>
      <c r="P9" s="285">
        <f>IF(M27&lt;2, M27*O9/60, L27*O9/60)</f>
        <v>2.6666666666666665</v>
      </c>
      <c r="Q9" s="125">
        <f t="shared" ref="Q9:Q21" si="1">IF((N9-$P$9)&gt;0,N9-$P$9,0)</f>
        <v>0</v>
      </c>
      <c r="R9" s="125">
        <f t="shared" ref="R9:R21" si="2">Q9*B9*60/1000</f>
        <v>0</v>
      </c>
      <c r="S9" s="126">
        <f>R9/$O$9</f>
        <v>0</v>
      </c>
      <c r="U9" s="7"/>
      <c r="W9" s="71"/>
      <c r="X9" s="71"/>
      <c r="Y9" s="71"/>
      <c r="Z9" s="71"/>
      <c r="AA9" s="71"/>
      <c r="AB9" s="71"/>
    </row>
    <row r="10" spans="1:28" s="6" customFormat="1" ht="21" customHeight="1" x14ac:dyDescent="0.35">
      <c r="A10" s="2"/>
      <c r="B10" s="90">
        <v>10</v>
      </c>
      <c r="C10" s="123">
        <v>328</v>
      </c>
      <c r="D10" s="260"/>
      <c r="E10" s="262"/>
      <c r="F10" s="262"/>
      <c r="G10" s="262"/>
      <c r="H10" s="262"/>
      <c r="I10" s="281"/>
      <c r="J10" s="283"/>
      <c r="K10" s="262"/>
      <c r="L10" s="275"/>
      <c r="M10" s="208"/>
      <c r="N10" s="124">
        <f t="shared" si="0"/>
        <v>0</v>
      </c>
      <c r="O10" s="278"/>
      <c r="P10" s="285"/>
      <c r="Q10" s="125">
        <f t="shared" si="1"/>
        <v>0</v>
      </c>
      <c r="R10" s="125">
        <f t="shared" si="2"/>
        <v>0</v>
      </c>
      <c r="S10" s="126">
        <f t="shared" ref="S10:S21" si="3">R10/$O$9</f>
        <v>0</v>
      </c>
      <c r="U10" s="7"/>
      <c r="W10" s="71"/>
      <c r="X10" s="71"/>
      <c r="Y10" s="71"/>
      <c r="Z10" s="71"/>
      <c r="AA10" s="71"/>
      <c r="AB10" s="71"/>
    </row>
    <row r="11" spans="1:28" s="6" customFormat="1" ht="21" customHeight="1" x14ac:dyDescent="0.35">
      <c r="A11" s="2"/>
      <c r="B11" s="90">
        <v>20</v>
      </c>
      <c r="C11" s="123">
        <v>224</v>
      </c>
      <c r="D11" s="260"/>
      <c r="E11" s="262"/>
      <c r="F11" s="262"/>
      <c r="G11" s="262"/>
      <c r="H11" s="262"/>
      <c r="I11" s="281"/>
      <c r="J11" s="283"/>
      <c r="K11" s="262"/>
      <c r="L11" s="275"/>
      <c r="M11" s="208"/>
      <c r="N11" s="124">
        <f>C11*$M$9/10000</f>
        <v>0</v>
      </c>
      <c r="O11" s="278"/>
      <c r="P11" s="285"/>
      <c r="Q11" s="125">
        <f t="shared" si="1"/>
        <v>0</v>
      </c>
      <c r="R11" s="125">
        <f t="shared" si="2"/>
        <v>0</v>
      </c>
      <c r="S11" s="126">
        <f t="shared" si="3"/>
        <v>0</v>
      </c>
      <c r="U11" s="7"/>
      <c r="W11" s="71"/>
      <c r="X11" s="71"/>
      <c r="Y11" s="71"/>
      <c r="Z11" s="71"/>
      <c r="AA11" s="71"/>
      <c r="AB11" s="71"/>
    </row>
    <row r="12" spans="1:28" s="6" customFormat="1" ht="21" customHeight="1" x14ac:dyDescent="0.35">
      <c r="A12" s="2"/>
      <c r="B12" s="90">
        <v>30</v>
      </c>
      <c r="C12" s="123">
        <v>173</v>
      </c>
      <c r="D12" s="260"/>
      <c r="E12" s="262"/>
      <c r="F12" s="262"/>
      <c r="G12" s="262"/>
      <c r="H12" s="262"/>
      <c r="I12" s="281"/>
      <c r="J12" s="283"/>
      <c r="K12" s="262"/>
      <c r="L12" s="275"/>
      <c r="M12" s="208"/>
      <c r="N12" s="124">
        <f>C12*$M$9/10000</f>
        <v>0</v>
      </c>
      <c r="O12" s="278"/>
      <c r="P12" s="285"/>
      <c r="Q12" s="125">
        <f t="shared" si="1"/>
        <v>0</v>
      </c>
      <c r="R12" s="125">
        <f t="shared" si="2"/>
        <v>0</v>
      </c>
      <c r="S12" s="126">
        <f t="shared" si="3"/>
        <v>0</v>
      </c>
      <c r="U12" s="7"/>
      <c r="W12" s="264"/>
      <c r="X12" s="280"/>
      <c r="Y12" s="71"/>
      <c r="Z12" s="71"/>
      <c r="AA12" s="71"/>
      <c r="AB12" s="71"/>
    </row>
    <row r="13" spans="1:28" s="6" customFormat="1" ht="21" customHeight="1" x14ac:dyDescent="0.35">
      <c r="A13" s="2"/>
      <c r="B13" s="90">
        <v>60</v>
      </c>
      <c r="C13" s="123">
        <v>93</v>
      </c>
      <c r="D13" s="260"/>
      <c r="E13" s="262"/>
      <c r="F13" s="262"/>
      <c r="G13" s="262"/>
      <c r="H13" s="262"/>
      <c r="I13" s="281"/>
      <c r="J13" s="283"/>
      <c r="K13" s="262"/>
      <c r="L13" s="275"/>
      <c r="M13" s="208"/>
      <c r="N13" s="124">
        <f t="shared" si="0"/>
        <v>0</v>
      </c>
      <c r="O13" s="278"/>
      <c r="P13" s="285"/>
      <c r="Q13" s="125">
        <f t="shared" si="1"/>
        <v>0</v>
      </c>
      <c r="R13" s="125">
        <f t="shared" si="2"/>
        <v>0</v>
      </c>
      <c r="S13" s="126">
        <f t="shared" si="3"/>
        <v>0</v>
      </c>
      <c r="U13" s="7"/>
      <c r="W13" s="264"/>
      <c r="X13" s="280"/>
      <c r="Y13" s="71"/>
      <c r="Z13" s="71"/>
      <c r="AA13" s="71"/>
      <c r="AB13" s="71"/>
    </row>
    <row r="14" spans="1:28" s="6" customFormat="1" ht="20.25" customHeight="1" x14ac:dyDescent="0.35">
      <c r="A14" s="2"/>
      <c r="B14" s="90">
        <v>120</v>
      </c>
      <c r="C14" s="123">
        <v>58</v>
      </c>
      <c r="D14" s="260"/>
      <c r="E14" s="262"/>
      <c r="F14" s="262"/>
      <c r="G14" s="262"/>
      <c r="H14" s="262"/>
      <c r="I14" s="281"/>
      <c r="J14" s="283"/>
      <c r="K14" s="262"/>
      <c r="L14" s="275"/>
      <c r="M14" s="208"/>
      <c r="N14" s="124">
        <f t="shared" si="0"/>
        <v>0</v>
      </c>
      <c r="O14" s="278"/>
      <c r="P14" s="285"/>
      <c r="Q14" s="125">
        <f t="shared" si="1"/>
        <v>0</v>
      </c>
      <c r="R14" s="125">
        <f t="shared" si="2"/>
        <v>0</v>
      </c>
      <c r="S14" s="126">
        <f t="shared" si="3"/>
        <v>0</v>
      </c>
      <c r="U14" s="7"/>
      <c r="W14" s="71"/>
      <c r="X14" s="71"/>
      <c r="Y14" s="71"/>
      <c r="Z14" s="71"/>
      <c r="AA14" s="71"/>
      <c r="AB14" s="71"/>
    </row>
    <row r="15" spans="1:28" s="6" customFormat="1" ht="21" customHeight="1" x14ac:dyDescent="0.35">
      <c r="A15" s="2"/>
      <c r="B15" s="90">
        <v>180</v>
      </c>
      <c r="C15" s="123">
        <v>41</v>
      </c>
      <c r="D15" s="260"/>
      <c r="E15" s="262"/>
      <c r="F15" s="262"/>
      <c r="G15" s="262"/>
      <c r="H15" s="262"/>
      <c r="I15" s="281"/>
      <c r="J15" s="283"/>
      <c r="K15" s="262"/>
      <c r="L15" s="275"/>
      <c r="M15" s="208"/>
      <c r="N15" s="124">
        <f t="shared" si="0"/>
        <v>0</v>
      </c>
      <c r="O15" s="278"/>
      <c r="P15" s="285"/>
      <c r="Q15" s="125">
        <f t="shared" si="1"/>
        <v>0</v>
      </c>
      <c r="R15" s="125">
        <f t="shared" si="2"/>
        <v>0</v>
      </c>
      <c r="S15" s="126">
        <f t="shared" si="3"/>
        <v>0</v>
      </c>
      <c r="U15" s="7"/>
      <c r="W15" s="71"/>
      <c r="X15" s="71"/>
      <c r="Y15" s="71"/>
      <c r="Z15" s="71"/>
      <c r="AA15" s="71"/>
      <c r="AB15" s="71"/>
    </row>
    <row r="16" spans="1:28" x14ac:dyDescent="0.35">
      <c r="B16" s="90">
        <v>240</v>
      </c>
      <c r="C16" s="123">
        <v>32</v>
      </c>
      <c r="D16" s="260"/>
      <c r="E16" s="262"/>
      <c r="F16" s="262"/>
      <c r="G16" s="262"/>
      <c r="H16" s="262"/>
      <c r="I16" s="281"/>
      <c r="J16" s="283"/>
      <c r="K16" s="262"/>
      <c r="L16" s="275"/>
      <c r="M16" s="208"/>
      <c r="N16" s="124">
        <f t="shared" si="0"/>
        <v>0</v>
      </c>
      <c r="O16" s="278"/>
      <c r="P16" s="285"/>
      <c r="Q16" s="125">
        <f t="shared" si="1"/>
        <v>0</v>
      </c>
      <c r="R16" s="125">
        <f t="shared" si="2"/>
        <v>0</v>
      </c>
      <c r="S16" s="126">
        <f t="shared" si="3"/>
        <v>0</v>
      </c>
      <c r="U16" s="1"/>
      <c r="W16" s="71"/>
      <c r="X16" s="71"/>
      <c r="Y16" s="71"/>
      <c r="Z16" s="71"/>
      <c r="AA16" s="71"/>
      <c r="AB16" s="71"/>
    </row>
    <row r="17" spans="1:21" x14ac:dyDescent="0.35">
      <c r="B17" s="90">
        <v>360</v>
      </c>
      <c r="C17" s="123">
        <v>23</v>
      </c>
      <c r="D17" s="260"/>
      <c r="E17" s="262"/>
      <c r="F17" s="262"/>
      <c r="G17" s="262"/>
      <c r="H17" s="262"/>
      <c r="I17" s="281"/>
      <c r="J17" s="283"/>
      <c r="K17" s="262"/>
      <c r="L17" s="275"/>
      <c r="M17" s="208"/>
      <c r="N17" s="124">
        <f t="shared" si="0"/>
        <v>0</v>
      </c>
      <c r="O17" s="278"/>
      <c r="P17" s="285"/>
      <c r="Q17" s="125">
        <f t="shared" si="1"/>
        <v>0</v>
      </c>
      <c r="R17" s="125">
        <f t="shared" si="2"/>
        <v>0</v>
      </c>
      <c r="S17" s="126">
        <f t="shared" si="3"/>
        <v>0</v>
      </c>
      <c r="U17" s="1"/>
    </row>
    <row r="18" spans="1:21" x14ac:dyDescent="0.35">
      <c r="B18" s="90">
        <v>720</v>
      </c>
      <c r="C18" s="123">
        <v>16</v>
      </c>
      <c r="D18" s="260"/>
      <c r="E18" s="262"/>
      <c r="F18" s="262"/>
      <c r="G18" s="262"/>
      <c r="H18" s="262"/>
      <c r="I18" s="281"/>
      <c r="J18" s="283"/>
      <c r="K18" s="262"/>
      <c r="L18" s="275"/>
      <c r="M18" s="208"/>
      <c r="N18" s="124">
        <f t="shared" si="0"/>
        <v>0</v>
      </c>
      <c r="O18" s="278"/>
      <c r="P18" s="285"/>
      <c r="Q18" s="125">
        <f t="shared" si="1"/>
        <v>0</v>
      </c>
      <c r="R18" s="125">
        <f t="shared" si="2"/>
        <v>0</v>
      </c>
      <c r="S18" s="126">
        <f t="shared" si="3"/>
        <v>0</v>
      </c>
      <c r="U18" s="1"/>
    </row>
    <row r="19" spans="1:21" x14ac:dyDescent="0.35">
      <c r="B19" s="90">
        <f>16*60</f>
        <v>960</v>
      </c>
      <c r="C19" s="123">
        <v>12</v>
      </c>
      <c r="D19" s="260"/>
      <c r="E19" s="262"/>
      <c r="F19" s="262"/>
      <c r="G19" s="262"/>
      <c r="H19" s="262"/>
      <c r="I19" s="281"/>
      <c r="J19" s="283"/>
      <c r="K19" s="262"/>
      <c r="L19" s="275"/>
      <c r="M19" s="208"/>
      <c r="N19" s="124">
        <f t="shared" si="0"/>
        <v>0</v>
      </c>
      <c r="O19" s="278"/>
      <c r="P19" s="285"/>
      <c r="Q19" s="125">
        <f t="shared" si="1"/>
        <v>0</v>
      </c>
      <c r="R19" s="125">
        <f t="shared" si="2"/>
        <v>0</v>
      </c>
      <c r="S19" s="126">
        <f t="shared" si="3"/>
        <v>0</v>
      </c>
      <c r="U19" s="1"/>
    </row>
    <row r="20" spans="1:21" x14ac:dyDescent="0.35">
      <c r="B20" s="90">
        <f>24*60</f>
        <v>1440</v>
      </c>
      <c r="C20" s="123">
        <v>8</v>
      </c>
      <c r="D20" s="260"/>
      <c r="E20" s="262"/>
      <c r="F20" s="262"/>
      <c r="G20" s="262"/>
      <c r="H20" s="262"/>
      <c r="I20" s="281"/>
      <c r="J20" s="283"/>
      <c r="K20" s="262"/>
      <c r="L20" s="275"/>
      <c r="M20" s="208"/>
      <c r="N20" s="124">
        <f t="shared" si="0"/>
        <v>0</v>
      </c>
      <c r="O20" s="278"/>
      <c r="P20" s="285"/>
      <c r="Q20" s="125">
        <f t="shared" si="1"/>
        <v>0</v>
      </c>
      <c r="R20" s="125">
        <f t="shared" si="2"/>
        <v>0</v>
      </c>
      <c r="S20" s="126">
        <f t="shared" si="3"/>
        <v>0</v>
      </c>
      <c r="U20" s="1"/>
    </row>
    <row r="21" spans="1:21" x14ac:dyDescent="0.35">
      <c r="B21" s="127">
        <f>48*60</f>
        <v>2880</v>
      </c>
      <c r="C21" s="128">
        <v>5</v>
      </c>
      <c r="D21" s="261"/>
      <c r="E21" s="263"/>
      <c r="F21" s="263"/>
      <c r="G21" s="263"/>
      <c r="H21" s="263"/>
      <c r="I21" s="282"/>
      <c r="J21" s="284"/>
      <c r="K21" s="263"/>
      <c r="L21" s="276"/>
      <c r="M21" s="209"/>
      <c r="N21" s="129">
        <f t="shared" si="0"/>
        <v>0</v>
      </c>
      <c r="O21" s="279"/>
      <c r="P21" s="286"/>
      <c r="Q21" s="130">
        <f t="shared" si="1"/>
        <v>0</v>
      </c>
      <c r="R21" s="130">
        <f t="shared" si="2"/>
        <v>0</v>
      </c>
      <c r="S21" s="131">
        <f t="shared" si="3"/>
        <v>0</v>
      </c>
      <c r="U21" s="1"/>
    </row>
    <row r="22" spans="1:21" ht="19.5" customHeight="1" x14ac:dyDescent="0.35">
      <c r="B22" s="74"/>
      <c r="C22" s="74"/>
      <c r="D22" s="74"/>
      <c r="E22" s="74"/>
      <c r="F22" s="74"/>
      <c r="G22" s="74"/>
      <c r="H22" s="74"/>
      <c r="I22" s="74"/>
      <c r="J22" s="74"/>
      <c r="K22" s="74"/>
      <c r="L22" s="74"/>
      <c r="M22" s="74"/>
      <c r="N22" s="139"/>
      <c r="O22" s="139"/>
      <c r="P22" s="74"/>
      <c r="Q22" s="132" t="s">
        <v>56</v>
      </c>
      <c r="R22" s="133">
        <f>MAX(R9:R21)</f>
        <v>0</v>
      </c>
      <c r="S22" s="134">
        <f>MAX(S9:S21)</f>
        <v>0</v>
      </c>
      <c r="T22" s="1"/>
      <c r="U22" s="1"/>
    </row>
    <row r="23" spans="1:21" s="8" customFormat="1" ht="14.25" customHeight="1" x14ac:dyDescent="0.35">
      <c r="A23" s="2"/>
      <c r="B23" s="116" t="s">
        <v>50</v>
      </c>
      <c r="C23" s="135"/>
      <c r="D23" s="135"/>
      <c r="E23" s="136"/>
      <c r="F23" s="136"/>
      <c r="G23" s="136"/>
      <c r="H23" s="136"/>
      <c r="I23" s="136"/>
      <c r="J23" s="136"/>
      <c r="K23" s="74"/>
      <c r="L23" s="74"/>
      <c r="M23" s="137"/>
      <c r="N23" s="138"/>
      <c r="O23" s="138"/>
      <c r="P23" s="138"/>
      <c r="Q23" s="138"/>
      <c r="R23" s="138"/>
      <c r="S23" s="138"/>
    </row>
    <row r="24" spans="1:21" ht="24" customHeight="1" x14ac:dyDescent="0.35">
      <c r="B24" s="74"/>
      <c r="C24" s="74"/>
      <c r="D24" s="74"/>
      <c r="E24" s="74"/>
      <c r="F24" s="74"/>
      <c r="G24" s="74"/>
      <c r="H24" s="74"/>
      <c r="I24" s="74"/>
      <c r="J24" s="74"/>
      <c r="K24" s="74"/>
      <c r="L24" s="211" t="s">
        <v>52</v>
      </c>
      <c r="M24" s="212"/>
      <c r="N24" s="148"/>
      <c r="O24" s="139"/>
      <c r="P24" s="139"/>
      <c r="Q24" s="139"/>
      <c r="R24" s="139"/>
      <c r="S24" s="139"/>
    </row>
    <row r="25" spans="1:21" ht="45.65" customHeight="1" x14ac:dyDescent="0.35">
      <c r="B25" s="244" t="s">
        <v>115</v>
      </c>
      <c r="C25" s="245"/>
      <c r="D25" s="245"/>
      <c r="E25" s="245"/>
      <c r="F25" s="245"/>
      <c r="G25" s="245"/>
      <c r="H25" s="245"/>
      <c r="I25" s="245"/>
      <c r="J25" s="245"/>
      <c r="K25" s="246"/>
      <c r="L25" s="73" t="s">
        <v>54</v>
      </c>
      <c r="M25" s="73" t="s">
        <v>55</v>
      </c>
      <c r="N25" s="148"/>
      <c r="O25" s="139"/>
      <c r="P25" s="139"/>
      <c r="Q25" s="139"/>
      <c r="R25" s="139"/>
      <c r="S25" s="139"/>
      <c r="T25" s="1"/>
      <c r="U25" s="1"/>
    </row>
    <row r="26" spans="1:21" ht="18.649999999999999" customHeight="1" x14ac:dyDescent="0.35">
      <c r="B26" s="140" t="s">
        <v>114</v>
      </c>
      <c r="C26" s="141"/>
      <c r="D26" s="141"/>
      <c r="E26" s="141"/>
      <c r="F26" s="141"/>
      <c r="G26" s="141"/>
      <c r="H26" s="141"/>
      <c r="I26" s="141"/>
      <c r="J26" s="142"/>
      <c r="K26" s="155"/>
      <c r="L26" s="143" t="s">
        <v>53</v>
      </c>
      <c r="M26" s="143" t="s">
        <v>53</v>
      </c>
      <c r="N26" s="148"/>
      <c r="O26" s="139"/>
      <c r="P26" s="139"/>
      <c r="Q26" s="139"/>
      <c r="R26" s="139"/>
      <c r="S26" s="139"/>
      <c r="T26" s="1"/>
      <c r="U26" s="1"/>
    </row>
    <row r="27" spans="1:21" ht="18" customHeight="1" x14ac:dyDescent="0.35">
      <c r="B27" s="144" t="s">
        <v>122</v>
      </c>
      <c r="C27" s="145"/>
      <c r="D27" s="145"/>
      <c r="E27" s="146"/>
      <c r="F27" s="146"/>
      <c r="G27" s="146"/>
      <c r="H27" s="146"/>
      <c r="I27" s="146"/>
      <c r="J27" s="146"/>
      <c r="K27" s="146"/>
      <c r="L27" s="143">
        <v>2</v>
      </c>
      <c r="M27" s="147">
        <v>2.2000000000000002</v>
      </c>
      <c r="N27" s="148"/>
      <c r="O27" s="139"/>
      <c r="P27" s="139"/>
      <c r="Q27" s="139"/>
      <c r="R27" s="139"/>
      <c r="S27" s="139"/>
      <c r="T27" s="1"/>
      <c r="U27" s="1"/>
    </row>
    <row r="28" spans="1:21" x14ac:dyDescent="0.35">
      <c r="B28" s="139"/>
      <c r="C28" s="139"/>
      <c r="D28" s="139"/>
      <c r="E28" s="139"/>
      <c r="F28" s="139"/>
      <c r="G28" s="139"/>
      <c r="H28" s="139"/>
      <c r="I28" s="139"/>
      <c r="J28" s="139"/>
      <c r="K28" s="139"/>
      <c r="L28" s="139"/>
      <c r="M28" s="139"/>
      <c r="N28" s="148"/>
      <c r="O28" s="139"/>
      <c r="P28" s="139"/>
      <c r="Q28" s="139"/>
      <c r="R28" s="139"/>
      <c r="S28" s="139"/>
      <c r="T28" s="1"/>
      <c r="U28" s="1"/>
    </row>
    <row r="29" spans="1:21" ht="33.65" customHeight="1" x14ac:dyDescent="0.35">
      <c r="B29" s="149"/>
      <c r="C29" s="149"/>
      <c r="D29" s="139"/>
      <c r="E29" s="139"/>
      <c r="F29" s="139"/>
      <c r="G29" s="139"/>
      <c r="H29" s="139"/>
      <c r="I29" s="139"/>
      <c r="J29" s="139"/>
      <c r="K29" s="139"/>
      <c r="L29" s="139"/>
      <c r="M29" s="139"/>
      <c r="N29" s="148"/>
      <c r="O29" s="139"/>
      <c r="P29" s="139"/>
      <c r="Q29" s="139"/>
      <c r="R29" s="150"/>
      <c r="S29" s="139"/>
      <c r="T29" s="1"/>
      <c r="U29" s="1"/>
    </row>
    <row r="30" spans="1:21" ht="35.5" customHeight="1" x14ac:dyDescent="0.35">
      <c r="B30" s="149"/>
      <c r="C30" s="149"/>
      <c r="D30" s="149"/>
      <c r="E30" s="149"/>
      <c r="F30" s="149"/>
      <c r="G30" s="149"/>
      <c r="H30" s="149"/>
      <c r="I30" s="149"/>
      <c r="J30" s="149"/>
      <c r="K30" s="149"/>
      <c r="L30" s="157"/>
      <c r="M30" s="139"/>
      <c r="N30" s="148"/>
      <c r="O30" s="139"/>
      <c r="P30" s="139"/>
      <c r="Q30" s="139"/>
      <c r="R30" s="150"/>
      <c r="S30" s="139"/>
      <c r="T30" s="1"/>
      <c r="U30" s="1"/>
    </row>
    <row r="31" spans="1:21" ht="32.5" customHeight="1" x14ac:dyDescent="0.35">
      <c r="B31" s="149"/>
      <c r="C31" s="158"/>
      <c r="D31" s="158"/>
      <c r="E31" s="158"/>
      <c r="F31" s="158"/>
      <c r="G31" s="158"/>
      <c r="H31" s="158"/>
      <c r="I31" s="158"/>
      <c r="J31" s="158"/>
      <c r="K31" s="158"/>
      <c r="L31" s="157"/>
      <c r="M31" s="139"/>
      <c r="N31" s="148"/>
      <c r="O31" s="139"/>
      <c r="P31" s="151"/>
      <c r="Q31" s="150"/>
      <c r="R31" s="150"/>
      <c r="S31" s="139"/>
      <c r="T31" s="1"/>
      <c r="U31" s="1"/>
    </row>
    <row r="32" spans="1:21" ht="31" customHeight="1" x14ac:dyDescent="0.35">
      <c r="B32" s="149"/>
      <c r="C32" s="158"/>
      <c r="D32" s="158"/>
      <c r="E32" s="158"/>
      <c r="F32" s="158"/>
      <c r="G32" s="158"/>
      <c r="H32" s="158"/>
      <c r="I32" s="158"/>
      <c r="J32" s="158"/>
      <c r="K32" s="158"/>
      <c r="L32" s="157"/>
      <c r="M32" s="139"/>
      <c r="N32" s="148"/>
      <c r="O32" s="139"/>
      <c r="P32" s="151"/>
      <c r="Q32" s="150"/>
      <c r="R32" s="150"/>
      <c r="S32" s="139"/>
      <c r="T32" s="1"/>
      <c r="U32" s="1"/>
    </row>
    <row r="33" spans="2:21" ht="30" customHeight="1" x14ac:dyDescent="0.35">
      <c r="B33" s="149"/>
      <c r="C33" s="158"/>
      <c r="D33" s="158"/>
      <c r="E33" s="158"/>
      <c r="F33" s="158"/>
      <c r="G33" s="158"/>
      <c r="H33" s="158"/>
      <c r="I33" s="158"/>
      <c r="J33" s="158"/>
      <c r="K33" s="158"/>
      <c r="L33" s="157"/>
      <c r="M33" s="139"/>
      <c r="N33" s="148"/>
      <c r="O33" s="139"/>
      <c r="P33" s="151"/>
      <c r="Q33" s="150"/>
      <c r="R33" s="150"/>
      <c r="S33" s="139"/>
      <c r="T33" s="1"/>
      <c r="U33" s="1"/>
    </row>
    <row r="34" spans="2:21" ht="32.15" customHeight="1" x14ac:dyDescent="0.35">
      <c r="B34" s="149"/>
      <c r="C34" s="158"/>
      <c r="D34" s="158"/>
      <c r="E34" s="158"/>
      <c r="F34" s="158"/>
      <c r="G34" s="158"/>
      <c r="H34" s="158"/>
      <c r="I34" s="158"/>
      <c r="J34" s="158"/>
      <c r="K34" s="158"/>
      <c r="L34" s="157"/>
      <c r="M34" s="139"/>
      <c r="N34" s="148"/>
      <c r="O34" s="139"/>
      <c r="P34" s="151"/>
      <c r="Q34" s="150"/>
      <c r="R34" s="150"/>
      <c r="S34" s="139"/>
      <c r="T34" s="1"/>
      <c r="U34" s="1"/>
    </row>
    <row r="35" spans="2:21" ht="26.15" customHeight="1" x14ac:dyDescent="0.35">
      <c r="B35" s="149"/>
      <c r="C35" s="158"/>
      <c r="D35" s="158"/>
      <c r="E35" s="158"/>
      <c r="F35" s="158"/>
      <c r="G35" s="158"/>
      <c r="H35" s="158"/>
      <c r="I35" s="158"/>
      <c r="J35" s="158"/>
      <c r="K35" s="158"/>
      <c r="L35" s="157"/>
      <c r="M35" s="139"/>
      <c r="N35" s="148"/>
      <c r="O35" s="139"/>
      <c r="P35" s="151"/>
      <c r="Q35" s="150"/>
      <c r="R35" s="150"/>
      <c r="S35" s="139"/>
      <c r="T35" s="1"/>
      <c r="U35" s="1"/>
    </row>
    <row r="36" spans="2:21" ht="26.15" customHeight="1" x14ac:dyDescent="0.35">
      <c r="B36" s="149"/>
      <c r="C36" s="158"/>
      <c r="D36" s="158"/>
      <c r="E36" s="158"/>
      <c r="F36" s="158"/>
      <c r="G36" s="158"/>
      <c r="H36" s="158"/>
      <c r="I36" s="158"/>
      <c r="J36" s="158"/>
      <c r="K36" s="158"/>
      <c r="L36" s="157"/>
      <c r="M36" s="139"/>
      <c r="N36" s="148"/>
      <c r="O36" s="139"/>
      <c r="P36" s="151"/>
      <c r="Q36" s="150"/>
      <c r="R36" s="150"/>
      <c r="S36" s="139"/>
      <c r="T36" s="1"/>
      <c r="U36" s="1"/>
    </row>
    <row r="37" spans="2:21" ht="33" customHeight="1" x14ac:dyDescent="0.35">
      <c r="B37" s="149"/>
      <c r="C37" s="158"/>
      <c r="D37" s="158"/>
      <c r="E37" s="158"/>
      <c r="F37" s="158"/>
      <c r="G37" s="158"/>
      <c r="H37" s="158"/>
      <c r="I37" s="158"/>
      <c r="J37" s="158"/>
      <c r="K37" s="158"/>
      <c r="L37" s="157"/>
      <c r="M37" s="139"/>
      <c r="N37" s="148"/>
      <c r="O37" s="139"/>
      <c r="P37" s="151"/>
      <c r="Q37" s="150"/>
      <c r="R37" s="150"/>
      <c r="S37" s="139"/>
      <c r="T37" s="1"/>
      <c r="U37" s="1"/>
    </row>
    <row r="38" spans="2:21" ht="39.65" customHeight="1" x14ac:dyDescent="0.35">
      <c r="B38" s="149"/>
      <c r="C38" s="158"/>
      <c r="D38" s="158"/>
      <c r="E38" s="158"/>
      <c r="F38" s="158"/>
      <c r="G38" s="158"/>
      <c r="H38" s="158"/>
      <c r="I38" s="158"/>
      <c r="J38" s="158"/>
      <c r="K38" s="158"/>
      <c r="L38" s="157"/>
      <c r="M38" s="139"/>
      <c r="N38" s="148"/>
      <c r="O38" s="139"/>
      <c r="P38" s="151"/>
      <c r="Q38" s="150"/>
      <c r="R38" s="150"/>
      <c r="S38" s="139"/>
      <c r="T38" s="1"/>
      <c r="U38" s="1"/>
    </row>
    <row r="39" spans="2:21" ht="30" customHeight="1" x14ac:dyDescent="0.35">
      <c r="B39" s="37"/>
      <c r="C39" s="13"/>
      <c r="D39" s="13"/>
      <c r="E39" s="13"/>
      <c r="F39" s="13"/>
      <c r="G39" s="13"/>
      <c r="H39" s="13"/>
      <c r="I39" s="13"/>
      <c r="J39" s="13"/>
      <c r="K39" s="13"/>
      <c r="L39" s="38"/>
      <c r="M39" s="1"/>
      <c r="N39" s="12"/>
      <c r="O39" s="1"/>
      <c r="P39" s="11"/>
      <c r="R39" s="10"/>
      <c r="T39" s="1"/>
      <c r="U39" s="1"/>
    </row>
    <row r="40" spans="2:21" ht="21" customHeight="1" x14ac:dyDescent="0.35">
      <c r="B40" s="37"/>
      <c r="C40" s="13"/>
      <c r="D40" s="13"/>
      <c r="E40" s="13"/>
      <c r="F40" s="13"/>
      <c r="G40" s="13"/>
      <c r="H40" s="13"/>
      <c r="I40" s="13"/>
      <c r="J40" s="13"/>
      <c r="K40" s="13"/>
      <c r="L40" s="38"/>
      <c r="M40" s="1"/>
      <c r="N40" s="12"/>
      <c r="O40" s="1"/>
      <c r="P40" s="11"/>
      <c r="Q40" s="10"/>
      <c r="R40" s="10"/>
      <c r="T40" s="1"/>
      <c r="U40" s="1"/>
    </row>
    <row r="41" spans="2:21" ht="30" customHeight="1" x14ac:dyDescent="0.35">
      <c r="B41" s="37"/>
      <c r="C41" s="13"/>
      <c r="D41" s="13"/>
      <c r="E41" s="13"/>
      <c r="F41" s="13"/>
      <c r="G41" s="13"/>
      <c r="H41" s="13"/>
      <c r="I41" s="13"/>
      <c r="J41" s="13"/>
      <c r="K41" s="13"/>
      <c r="L41" s="38"/>
      <c r="M41" s="1"/>
      <c r="N41" s="12"/>
      <c r="O41" s="1"/>
      <c r="P41" s="11"/>
      <c r="Q41" s="10"/>
      <c r="R41" s="10"/>
      <c r="T41" s="1"/>
      <c r="U41" s="1"/>
    </row>
    <row r="42" spans="2:21" ht="45" customHeight="1" x14ac:dyDescent="0.35">
      <c r="B42" s="14"/>
      <c r="C42" s="14"/>
      <c r="D42" s="14"/>
      <c r="E42" s="14"/>
      <c r="F42" s="14"/>
      <c r="G42" s="14"/>
      <c r="H42" s="14"/>
      <c r="I42" s="14"/>
      <c r="J42" s="14"/>
      <c r="K42" s="14"/>
      <c r="L42" s="38"/>
      <c r="M42" s="38"/>
      <c r="N42" s="38"/>
      <c r="O42" s="1"/>
      <c r="P42" s="11"/>
      <c r="Q42" s="10"/>
      <c r="R42" s="10"/>
      <c r="T42" s="1"/>
      <c r="U42" s="1"/>
    </row>
    <row r="43" spans="2:21" ht="30" customHeight="1" x14ac:dyDescent="0.35">
      <c r="B43" s="14"/>
      <c r="C43" s="14"/>
      <c r="D43" s="14"/>
      <c r="E43" s="14"/>
      <c r="F43" s="14"/>
      <c r="G43" s="14"/>
      <c r="H43" s="14"/>
      <c r="I43" s="14"/>
      <c r="J43" s="14"/>
      <c r="K43" s="14"/>
      <c r="L43" s="38"/>
      <c r="M43" s="38"/>
      <c r="N43" s="38"/>
      <c r="O43" s="1"/>
      <c r="P43" s="11"/>
      <c r="Q43" s="10"/>
      <c r="R43" s="10"/>
      <c r="T43" s="1"/>
      <c r="U43" s="1"/>
    </row>
    <row r="44" spans="2:21" x14ac:dyDescent="0.35">
      <c r="B44" s="14"/>
      <c r="C44" s="14"/>
      <c r="D44" s="14"/>
      <c r="E44" s="14"/>
      <c r="F44" s="14"/>
      <c r="G44" s="14"/>
      <c r="H44" s="14"/>
      <c r="I44" s="14"/>
      <c r="J44" s="14"/>
      <c r="K44" s="14"/>
      <c r="L44" s="38"/>
      <c r="M44" s="38"/>
      <c r="N44" s="38"/>
      <c r="O44" s="1"/>
      <c r="P44" s="11"/>
      <c r="Q44" s="10"/>
      <c r="R44" s="10"/>
      <c r="T44" s="1"/>
      <c r="U44" s="1"/>
    </row>
    <row r="45" spans="2:21" ht="30" customHeight="1" x14ac:dyDescent="0.35">
      <c r="B45" s="14"/>
      <c r="C45" s="14"/>
      <c r="D45" s="14"/>
      <c r="E45" s="14"/>
      <c r="F45" s="14"/>
      <c r="G45" s="14"/>
      <c r="H45" s="14"/>
      <c r="I45" s="14"/>
      <c r="J45" s="14"/>
      <c r="K45" s="14"/>
      <c r="L45" s="38"/>
      <c r="M45" s="38"/>
      <c r="N45" s="38"/>
      <c r="O45" s="1"/>
      <c r="P45" s="11"/>
      <c r="Q45" s="10"/>
      <c r="R45" s="10"/>
      <c r="T45" s="1"/>
      <c r="U45" s="1"/>
    </row>
    <row r="46" spans="2:21" ht="30" customHeight="1" x14ac:dyDescent="0.35">
      <c r="B46" s="14"/>
      <c r="C46" s="14"/>
      <c r="D46" s="14"/>
      <c r="E46" s="14"/>
      <c r="F46" s="14"/>
      <c r="G46" s="14"/>
      <c r="H46" s="14"/>
      <c r="I46" s="14"/>
      <c r="J46" s="14"/>
      <c r="K46" s="14"/>
      <c r="L46" s="38"/>
      <c r="M46" s="38"/>
      <c r="N46" s="38"/>
      <c r="O46" s="1"/>
      <c r="P46" s="11"/>
      <c r="Q46" s="10"/>
      <c r="R46" s="10"/>
      <c r="T46" s="1"/>
      <c r="U46" s="1"/>
    </row>
    <row r="47" spans="2:21" ht="30" customHeight="1" x14ac:dyDescent="0.35">
      <c r="B47" s="15"/>
      <c r="C47" s="15"/>
      <c r="D47" s="15"/>
      <c r="E47" s="15"/>
      <c r="F47" s="15"/>
      <c r="G47" s="15"/>
      <c r="H47" s="15"/>
      <c r="I47" s="15"/>
      <c r="J47" s="15"/>
      <c r="K47" s="15"/>
      <c r="L47" s="39"/>
      <c r="M47" s="39"/>
      <c r="N47" s="39"/>
    </row>
    <row r="48" spans="2:21" ht="30" customHeight="1" x14ac:dyDescent="0.35">
      <c r="B48" s="15"/>
      <c r="C48" s="15"/>
      <c r="D48" s="15"/>
      <c r="E48" s="15"/>
      <c r="F48" s="15"/>
      <c r="G48" s="15"/>
      <c r="H48" s="15"/>
      <c r="I48" s="15"/>
      <c r="J48" s="15"/>
      <c r="K48" s="15"/>
      <c r="L48" s="39"/>
      <c r="M48" s="39"/>
      <c r="N48" s="39"/>
    </row>
  </sheetData>
  <sheetProtection algorithmName="SHA-512" hashValue="6+qzvejA00bvjOb6l09AFu+6YQf0gDIW68k/e7p/t3UtKAq3VO5PmYqsYufoLH0dvTr3BlYsl/Px/Rh+Y6inWg==" saltValue="rtkxVG7csCtEHrl1aKuNcw==" spinCount="100000" sheet="1" objects="1" scenarios="1"/>
  <mergeCells count="34">
    <mergeCell ref="H9:H21"/>
    <mergeCell ref="I9:I21"/>
    <mergeCell ref="J9:J21"/>
    <mergeCell ref="K9:K21"/>
    <mergeCell ref="P9:P21"/>
    <mergeCell ref="N4:N7"/>
    <mergeCell ref="L9:L21"/>
    <mergeCell ref="M9:M21"/>
    <mergeCell ref="O9:O21"/>
    <mergeCell ref="X12:X13"/>
    <mergeCell ref="W12:W13"/>
    <mergeCell ref="Y4:Z4"/>
    <mergeCell ref="O5:O7"/>
    <mergeCell ref="O4:S4"/>
    <mergeCell ref="P5:P7"/>
    <mergeCell ref="Q5:Q7"/>
    <mergeCell ref="R5:R7"/>
    <mergeCell ref="S5:S7"/>
    <mergeCell ref="L24:M24"/>
    <mergeCell ref="B25:K25"/>
    <mergeCell ref="B4:B7"/>
    <mergeCell ref="B3:C3"/>
    <mergeCell ref="D3:L3"/>
    <mergeCell ref="C4:C7"/>
    <mergeCell ref="D4:I5"/>
    <mergeCell ref="J4:L6"/>
    <mergeCell ref="D6:D7"/>
    <mergeCell ref="E6:E7"/>
    <mergeCell ref="F6:I6"/>
    <mergeCell ref="M4:M7"/>
    <mergeCell ref="D9:D21"/>
    <mergeCell ref="E9:E21"/>
    <mergeCell ref="F9:F21"/>
    <mergeCell ref="G9:G21"/>
  </mergeCells>
  <conditionalFormatting sqref="R9:R21">
    <cfRule type="top10" dxfId="6" priority="4" rank="1"/>
  </conditionalFormatting>
  <conditionalFormatting sqref="S9:S21">
    <cfRule type="top10" dxfId="5" priority="1" rank="1"/>
    <cfRule type="top10" dxfId="4" priority="3" rank="1"/>
  </conditionalFormatting>
  <conditionalFormatting sqref="R9:S21">
    <cfRule type="top10" dxfId="3" priority="2" rank="1"/>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18947-7E78-42C3-84AA-A3E985103FB9}">
  <dimension ref="A1:AB47"/>
  <sheetViews>
    <sheetView zoomScale="65" zoomScaleNormal="65" workbookViewId="0">
      <selection activeCell="O27" sqref="O27"/>
    </sheetView>
  </sheetViews>
  <sheetFormatPr baseColWidth="10" defaultColWidth="10.81640625" defaultRowHeight="14.5" x14ac:dyDescent="0.35"/>
  <cols>
    <col min="1" max="1" width="2.54296875" style="2" customWidth="1"/>
    <col min="2" max="10" width="12.81640625" style="2" customWidth="1"/>
    <col min="11" max="11" width="13.453125" style="2" customWidth="1"/>
    <col min="12" max="12" width="12.81640625" style="2" customWidth="1"/>
    <col min="13" max="13" width="16" style="2" customWidth="1"/>
    <col min="14" max="14" width="15.1796875" style="3" customWidth="1"/>
    <col min="15" max="15" width="18.26953125" style="2" customWidth="1"/>
    <col min="16" max="16" width="17.81640625" style="4" customWidth="1"/>
    <col min="17" max="17" width="16.81640625" style="5" customWidth="1"/>
    <col min="18" max="18" width="15.1796875" style="5" customWidth="1"/>
    <col min="19" max="19" width="10.81640625" style="2"/>
    <col min="20" max="20" width="18.453125" style="2" customWidth="1"/>
    <col min="21" max="22" width="10.81640625" style="2"/>
    <col min="23" max="23" width="24" style="2" customWidth="1"/>
    <col min="24" max="24" width="36.26953125" style="2" customWidth="1"/>
    <col min="25" max="25" width="24.81640625" style="2" customWidth="1"/>
    <col min="26" max="26" width="15.26953125" style="2" customWidth="1"/>
    <col min="27" max="27" width="27.26953125" style="2" customWidth="1"/>
    <col min="28" max="16384" width="10.81640625" style="2"/>
  </cols>
  <sheetData>
    <row r="1" spans="1:28" ht="19" x14ac:dyDescent="0.4">
      <c r="B1" s="199" t="s">
        <v>89</v>
      </c>
      <c r="C1" s="33"/>
      <c r="D1" s="33"/>
      <c r="E1" s="33"/>
      <c r="F1" s="33"/>
      <c r="G1" s="28"/>
      <c r="H1" s="28"/>
      <c r="I1" s="28"/>
      <c r="J1" s="28"/>
      <c r="K1" s="28"/>
      <c r="L1" s="28"/>
      <c r="M1" s="28"/>
      <c r="N1" s="28"/>
      <c r="O1" s="28"/>
      <c r="P1" s="28"/>
      <c r="Q1" s="28"/>
      <c r="R1" s="28"/>
    </row>
    <row r="2" spans="1:28" x14ac:dyDescent="0.35">
      <c r="B2" s="28"/>
      <c r="C2" s="28"/>
      <c r="D2" s="28"/>
      <c r="E2" s="28"/>
      <c r="F2" s="28"/>
      <c r="G2" s="28"/>
      <c r="H2" s="28"/>
      <c r="I2" s="28"/>
      <c r="J2" s="28"/>
      <c r="K2" s="28"/>
      <c r="L2" s="28"/>
      <c r="M2" s="28"/>
      <c r="N2" s="28"/>
      <c r="O2" s="28"/>
      <c r="P2" s="28"/>
      <c r="Q2" s="28"/>
      <c r="R2" s="28"/>
    </row>
    <row r="3" spans="1:28" x14ac:dyDescent="0.35">
      <c r="B3" s="247" t="s">
        <v>119</v>
      </c>
      <c r="C3" s="248"/>
      <c r="D3" s="247" t="s">
        <v>120</v>
      </c>
      <c r="E3" s="249"/>
      <c r="F3" s="249"/>
      <c r="G3" s="249"/>
      <c r="H3" s="249"/>
      <c r="I3" s="249"/>
      <c r="J3" s="249"/>
      <c r="K3" s="249"/>
      <c r="L3" s="248"/>
      <c r="M3" s="74"/>
      <c r="N3" s="74"/>
      <c r="O3" s="74"/>
      <c r="P3" s="74"/>
      <c r="Q3" s="74"/>
      <c r="R3" s="74"/>
    </row>
    <row r="4" spans="1:28" ht="29.15" customHeight="1" x14ac:dyDescent="0.35">
      <c r="B4" s="216" t="s">
        <v>107</v>
      </c>
      <c r="C4" s="218" t="s">
        <v>4</v>
      </c>
      <c r="D4" s="251" t="s">
        <v>28</v>
      </c>
      <c r="E4" s="252"/>
      <c r="F4" s="252"/>
      <c r="G4" s="252"/>
      <c r="H4" s="252"/>
      <c r="I4" s="253"/>
      <c r="J4" s="287" t="s">
        <v>16</v>
      </c>
      <c r="K4" s="252"/>
      <c r="L4" s="288"/>
      <c r="M4" s="216" t="s">
        <v>121</v>
      </c>
      <c r="N4" s="273" t="s">
        <v>8</v>
      </c>
      <c r="O4" s="291" t="s">
        <v>40</v>
      </c>
      <c r="P4" s="227"/>
      <c r="Q4" s="227"/>
      <c r="R4" s="228"/>
      <c r="W4" s="71"/>
      <c r="X4" s="71"/>
      <c r="Y4" s="264"/>
      <c r="Z4" s="264"/>
      <c r="AA4" s="71"/>
      <c r="AB4" s="71"/>
    </row>
    <row r="5" spans="1:28" ht="56.5" customHeight="1" x14ac:dyDescent="0.35">
      <c r="B5" s="217"/>
      <c r="C5" s="250"/>
      <c r="D5" s="254"/>
      <c r="E5" s="255"/>
      <c r="F5" s="255"/>
      <c r="G5" s="255"/>
      <c r="H5" s="255"/>
      <c r="I5" s="256"/>
      <c r="J5" s="289"/>
      <c r="K5" s="255"/>
      <c r="L5" s="290"/>
      <c r="M5" s="217"/>
      <c r="N5" s="274"/>
      <c r="O5" s="265" t="s">
        <v>27</v>
      </c>
      <c r="P5" s="266" t="s">
        <v>87</v>
      </c>
      <c r="Q5" s="269" t="s">
        <v>38</v>
      </c>
      <c r="R5" s="271" t="s">
        <v>86</v>
      </c>
      <c r="W5" s="71"/>
      <c r="X5" s="71"/>
      <c r="Y5" s="71"/>
      <c r="Z5" s="71"/>
      <c r="AA5" s="71"/>
      <c r="AB5" s="71"/>
    </row>
    <row r="6" spans="1:28" s="6" customFormat="1" ht="32.15" customHeight="1" x14ac:dyDescent="0.35">
      <c r="A6" s="2"/>
      <c r="B6" s="217"/>
      <c r="C6" s="250"/>
      <c r="D6" s="257" t="s">
        <v>70</v>
      </c>
      <c r="E6" s="258" t="s">
        <v>29</v>
      </c>
      <c r="F6" s="239" t="s">
        <v>30</v>
      </c>
      <c r="G6" s="239"/>
      <c r="H6" s="239"/>
      <c r="I6" s="259"/>
      <c r="J6" s="289"/>
      <c r="K6" s="255"/>
      <c r="L6" s="290"/>
      <c r="M6" s="217"/>
      <c r="N6" s="274"/>
      <c r="O6" s="265"/>
      <c r="P6" s="267"/>
      <c r="Q6" s="270"/>
      <c r="R6" s="272"/>
      <c r="U6" s="7"/>
      <c r="X6" s="24"/>
      <c r="Y6" s="71"/>
      <c r="Z6" s="71"/>
      <c r="AA6" s="71"/>
      <c r="AB6" s="71"/>
    </row>
    <row r="7" spans="1:28" s="6" customFormat="1" ht="61.5" customHeight="1" x14ac:dyDescent="0.35">
      <c r="A7" s="2"/>
      <c r="B7" s="218"/>
      <c r="C7" s="250"/>
      <c r="D7" s="257"/>
      <c r="E7" s="258"/>
      <c r="F7" s="117" t="s">
        <v>12</v>
      </c>
      <c r="G7" s="117" t="s">
        <v>13</v>
      </c>
      <c r="H7" s="117" t="s">
        <v>31</v>
      </c>
      <c r="I7" s="118" t="s">
        <v>15</v>
      </c>
      <c r="J7" s="119" t="s">
        <v>39</v>
      </c>
      <c r="K7" s="117" t="s">
        <v>32</v>
      </c>
      <c r="L7" s="159" t="s">
        <v>81</v>
      </c>
      <c r="M7" s="218"/>
      <c r="N7" s="274"/>
      <c r="O7" s="265"/>
      <c r="P7" s="268"/>
      <c r="Q7" s="252"/>
      <c r="R7" s="253"/>
      <c r="U7" s="7"/>
      <c r="X7" s="24"/>
      <c r="Y7" s="71"/>
      <c r="Z7" s="71"/>
      <c r="AA7" s="71"/>
      <c r="AB7" s="71"/>
    </row>
    <row r="8" spans="1:28" ht="24" customHeight="1" x14ac:dyDescent="0.35">
      <c r="B8" s="90" t="s">
        <v>0</v>
      </c>
      <c r="C8" s="90" t="s">
        <v>33</v>
      </c>
      <c r="D8" s="88" t="s">
        <v>34</v>
      </c>
      <c r="E8" s="19" t="s">
        <v>34</v>
      </c>
      <c r="F8" s="19" t="s">
        <v>34</v>
      </c>
      <c r="G8" s="19" t="s">
        <v>34</v>
      </c>
      <c r="H8" s="19" t="s">
        <v>34</v>
      </c>
      <c r="I8" s="23" t="s">
        <v>34</v>
      </c>
      <c r="J8" s="120" t="s">
        <v>34</v>
      </c>
      <c r="K8" s="19" t="s">
        <v>34</v>
      </c>
      <c r="L8" s="89" t="s">
        <v>34</v>
      </c>
      <c r="M8" s="90" t="s">
        <v>34</v>
      </c>
      <c r="N8" s="121" t="s">
        <v>2</v>
      </c>
      <c r="O8" s="120" t="s">
        <v>34</v>
      </c>
      <c r="P8" s="122" t="s">
        <v>2</v>
      </c>
      <c r="Q8" s="19" t="s">
        <v>2</v>
      </c>
      <c r="R8" s="23" t="s">
        <v>35</v>
      </c>
      <c r="U8" s="1"/>
      <c r="W8" s="6"/>
      <c r="X8" s="24"/>
      <c r="Y8" s="71"/>
      <c r="Z8" s="71"/>
      <c r="AA8" s="71"/>
      <c r="AB8" s="71"/>
    </row>
    <row r="9" spans="1:28" s="6" customFormat="1" ht="21" customHeight="1" x14ac:dyDescent="0.35">
      <c r="A9" s="2"/>
      <c r="B9" s="90">
        <v>5</v>
      </c>
      <c r="C9" s="123">
        <v>447</v>
      </c>
      <c r="D9" s="260">
        <f>'Berechnung Ψa '!D12+'Berechnung Ψa '!E12</f>
        <v>0</v>
      </c>
      <c r="E9" s="262">
        <f>'Berechnung Ψa '!F12</f>
        <v>0</v>
      </c>
      <c r="F9" s="262">
        <f>'Berechnung Ψa '!G12</f>
        <v>0</v>
      </c>
      <c r="G9" s="262">
        <f>'Berechnung Ψa '!H12</f>
        <v>0</v>
      </c>
      <c r="H9" s="262">
        <f>'Berechnung Ψa '!I12</f>
        <v>0</v>
      </c>
      <c r="I9" s="281">
        <f>'Berechnung Ψa '!J12</f>
        <v>0</v>
      </c>
      <c r="J9" s="283">
        <f>'Berechnung Ψa '!K12</f>
        <v>0</v>
      </c>
      <c r="K9" s="262">
        <f>'Berechnung Ψa '!L12</f>
        <v>0</v>
      </c>
      <c r="L9" s="292">
        <f>'Berechnung Ψa '!M12</f>
        <v>0</v>
      </c>
      <c r="M9" s="277">
        <f>(D9*1)+(E9*0.8)+(F9*0.1)+(G9*0.2)+(H9*0.4)+(I9*0.7)+(J9*1)+(K9*0.6)+(L9*0.2)</f>
        <v>0</v>
      </c>
      <c r="N9" s="124">
        <f t="shared" ref="N9:N21" si="0">C9*$M$9/10000</f>
        <v>0</v>
      </c>
      <c r="O9" s="278">
        <v>10</v>
      </c>
      <c r="P9" s="285">
        <f>J26*O9/60</f>
        <v>8.3333333333333339</v>
      </c>
      <c r="Q9" s="125">
        <f t="shared" ref="Q9:Q21" si="1">IF((N9-$P$9)&gt;0,N9-$P$9,0)</f>
        <v>0</v>
      </c>
      <c r="R9" s="160">
        <f t="shared" ref="R9:R21" si="2">Q9*B9*60/1000</f>
        <v>0</v>
      </c>
      <c r="U9" s="7"/>
      <c r="W9" s="71"/>
      <c r="X9" s="71"/>
      <c r="Y9" s="71"/>
      <c r="Z9" s="71"/>
      <c r="AA9" s="71"/>
      <c r="AB9" s="71"/>
    </row>
    <row r="10" spans="1:28" s="6" customFormat="1" ht="21" customHeight="1" x14ac:dyDescent="0.35">
      <c r="A10" s="2"/>
      <c r="B10" s="90">
        <v>10</v>
      </c>
      <c r="C10" s="123">
        <v>328</v>
      </c>
      <c r="D10" s="260"/>
      <c r="E10" s="262"/>
      <c r="F10" s="262"/>
      <c r="G10" s="262"/>
      <c r="H10" s="262"/>
      <c r="I10" s="281"/>
      <c r="J10" s="283"/>
      <c r="K10" s="262"/>
      <c r="L10" s="292"/>
      <c r="M10" s="208"/>
      <c r="N10" s="124">
        <f t="shared" si="0"/>
        <v>0</v>
      </c>
      <c r="O10" s="278"/>
      <c r="P10" s="285"/>
      <c r="Q10" s="125">
        <f t="shared" si="1"/>
        <v>0</v>
      </c>
      <c r="R10" s="160">
        <f t="shared" si="2"/>
        <v>0</v>
      </c>
      <c r="U10" s="7"/>
      <c r="W10" s="71"/>
      <c r="X10" s="71"/>
      <c r="Y10" s="71"/>
      <c r="Z10" s="71"/>
      <c r="AA10" s="71"/>
      <c r="AB10" s="71"/>
    </row>
    <row r="11" spans="1:28" s="6" customFormat="1" ht="21" customHeight="1" x14ac:dyDescent="0.35">
      <c r="A11" s="2"/>
      <c r="B11" s="90">
        <v>20</v>
      </c>
      <c r="C11" s="123">
        <v>224</v>
      </c>
      <c r="D11" s="260"/>
      <c r="E11" s="262"/>
      <c r="F11" s="262"/>
      <c r="G11" s="262"/>
      <c r="H11" s="262"/>
      <c r="I11" s="281"/>
      <c r="J11" s="283"/>
      <c r="K11" s="262"/>
      <c r="L11" s="292"/>
      <c r="M11" s="208"/>
      <c r="N11" s="124">
        <f t="shared" si="0"/>
        <v>0</v>
      </c>
      <c r="O11" s="278"/>
      <c r="P11" s="285"/>
      <c r="Q11" s="125">
        <f t="shared" si="1"/>
        <v>0</v>
      </c>
      <c r="R11" s="160">
        <f t="shared" si="2"/>
        <v>0</v>
      </c>
      <c r="U11" s="7"/>
      <c r="W11" s="71"/>
      <c r="X11" s="71"/>
      <c r="Y11" s="71"/>
      <c r="Z11" s="71"/>
      <c r="AA11" s="71"/>
      <c r="AB11" s="71"/>
    </row>
    <row r="12" spans="1:28" s="6" customFormat="1" ht="21" customHeight="1" x14ac:dyDescent="0.35">
      <c r="A12" s="2"/>
      <c r="B12" s="90">
        <v>30</v>
      </c>
      <c r="C12" s="123">
        <v>173</v>
      </c>
      <c r="D12" s="260"/>
      <c r="E12" s="262"/>
      <c r="F12" s="262"/>
      <c r="G12" s="262"/>
      <c r="H12" s="262"/>
      <c r="I12" s="281"/>
      <c r="J12" s="283"/>
      <c r="K12" s="262"/>
      <c r="L12" s="292"/>
      <c r="M12" s="208"/>
      <c r="N12" s="124">
        <f t="shared" si="0"/>
        <v>0</v>
      </c>
      <c r="O12" s="278"/>
      <c r="P12" s="285"/>
      <c r="Q12" s="125">
        <f t="shared" si="1"/>
        <v>0</v>
      </c>
      <c r="R12" s="160">
        <f t="shared" si="2"/>
        <v>0</v>
      </c>
      <c r="U12" s="7"/>
      <c r="W12" s="264"/>
      <c r="X12" s="280"/>
      <c r="Y12" s="71"/>
      <c r="Z12" s="71"/>
      <c r="AA12" s="71"/>
      <c r="AB12" s="71"/>
    </row>
    <row r="13" spans="1:28" s="6" customFormat="1" ht="21" customHeight="1" x14ac:dyDescent="0.35">
      <c r="A13" s="2"/>
      <c r="B13" s="90">
        <v>60</v>
      </c>
      <c r="C13" s="123">
        <v>93</v>
      </c>
      <c r="D13" s="260"/>
      <c r="E13" s="262"/>
      <c r="F13" s="262"/>
      <c r="G13" s="262"/>
      <c r="H13" s="262"/>
      <c r="I13" s="281"/>
      <c r="J13" s="283"/>
      <c r="K13" s="262"/>
      <c r="L13" s="292"/>
      <c r="M13" s="208"/>
      <c r="N13" s="124">
        <f t="shared" si="0"/>
        <v>0</v>
      </c>
      <c r="O13" s="278"/>
      <c r="P13" s="285"/>
      <c r="Q13" s="125">
        <f t="shared" si="1"/>
        <v>0</v>
      </c>
      <c r="R13" s="160">
        <f t="shared" si="2"/>
        <v>0</v>
      </c>
      <c r="U13" s="7"/>
      <c r="W13" s="264"/>
      <c r="X13" s="280"/>
      <c r="Y13" s="71"/>
      <c r="Z13" s="71"/>
      <c r="AA13" s="71"/>
      <c r="AB13" s="71"/>
    </row>
    <row r="14" spans="1:28" s="6" customFormat="1" ht="20.25" customHeight="1" x14ac:dyDescent="0.35">
      <c r="A14" s="2"/>
      <c r="B14" s="90">
        <v>120</v>
      </c>
      <c r="C14" s="123">
        <v>58</v>
      </c>
      <c r="D14" s="260"/>
      <c r="E14" s="262"/>
      <c r="F14" s="262"/>
      <c r="G14" s="262"/>
      <c r="H14" s="262"/>
      <c r="I14" s="281"/>
      <c r="J14" s="283"/>
      <c r="K14" s="262"/>
      <c r="L14" s="292"/>
      <c r="M14" s="208"/>
      <c r="N14" s="124">
        <f t="shared" si="0"/>
        <v>0</v>
      </c>
      <c r="O14" s="278"/>
      <c r="P14" s="285"/>
      <c r="Q14" s="125">
        <f t="shared" si="1"/>
        <v>0</v>
      </c>
      <c r="R14" s="160">
        <f t="shared" si="2"/>
        <v>0</v>
      </c>
      <c r="U14" s="7"/>
      <c r="W14" s="71"/>
      <c r="X14" s="71"/>
      <c r="Y14" s="71"/>
      <c r="Z14" s="71"/>
      <c r="AA14" s="71"/>
      <c r="AB14" s="71"/>
    </row>
    <row r="15" spans="1:28" s="6" customFormat="1" ht="21" customHeight="1" x14ac:dyDescent="0.35">
      <c r="A15" s="2"/>
      <c r="B15" s="90">
        <v>180</v>
      </c>
      <c r="C15" s="123">
        <v>41</v>
      </c>
      <c r="D15" s="260"/>
      <c r="E15" s="262"/>
      <c r="F15" s="262"/>
      <c r="G15" s="262"/>
      <c r="H15" s="262"/>
      <c r="I15" s="281"/>
      <c r="J15" s="283"/>
      <c r="K15" s="262"/>
      <c r="L15" s="292"/>
      <c r="M15" s="208"/>
      <c r="N15" s="124">
        <f t="shared" si="0"/>
        <v>0</v>
      </c>
      <c r="O15" s="278"/>
      <c r="P15" s="285"/>
      <c r="Q15" s="125">
        <f t="shared" si="1"/>
        <v>0</v>
      </c>
      <c r="R15" s="160">
        <f t="shared" si="2"/>
        <v>0</v>
      </c>
      <c r="U15" s="7"/>
      <c r="W15" s="71"/>
      <c r="X15" s="71"/>
      <c r="Y15" s="71"/>
      <c r="Z15" s="71"/>
      <c r="AA15" s="71"/>
      <c r="AB15" s="71"/>
    </row>
    <row r="16" spans="1:28" x14ac:dyDescent="0.35">
      <c r="B16" s="90">
        <v>240</v>
      </c>
      <c r="C16" s="123">
        <v>32</v>
      </c>
      <c r="D16" s="260"/>
      <c r="E16" s="262"/>
      <c r="F16" s="262"/>
      <c r="G16" s="262"/>
      <c r="H16" s="262"/>
      <c r="I16" s="281"/>
      <c r="J16" s="283"/>
      <c r="K16" s="262"/>
      <c r="L16" s="292"/>
      <c r="M16" s="208"/>
      <c r="N16" s="124">
        <f t="shared" si="0"/>
        <v>0</v>
      </c>
      <c r="O16" s="278"/>
      <c r="P16" s="285"/>
      <c r="Q16" s="125">
        <f t="shared" si="1"/>
        <v>0</v>
      </c>
      <c r="R16" s="160">
        <f t="shared" si="2"/>
        <v>0</v>
      </c>
      <c r="U16" s="1"/>
      <c r="W16" s="71"/>
      <c r="X16" s="71"/>
      <c r="Y16" s="71"/>
      <c r="Z16" s="71"/>
      <c r="AA16" s="71"/>
      <c r="AB16" s="71"/>
    </row>
    <row r="17" spans="1:21" x14ac:dyDescent="0.35">
      <c r="B17" s="90">
        <v>360</v>
      </c>
      <c r="C17" s="123">
        <v>23</v>
      </c>
      <c r="D17" s="260"/>
      <c r="E17" s="262"/>
      <c r="F17" s="262"/>
      <c r="G17" s="262"/>
      <c r="H17" s="262"/>
      <c r="I17" s="281"/>
      <c r="J17" s="283"/>
      <c r="K17" s="262"/>
      <c r="L17" s="292"/>
      <c r="M17" s="208"/>
      <c r="N17" s="124">
        <f t="shared" si="0"/>
        <v>0</v>
      </c>
      <c r="O17" s="278"/>
      <c r="P17" s="285"/>
      <c r="Q17" s="125">
        <f t="shared" si="1"/>
        <v>0</v>
      </c>
      <c r="R17" s="160">
        <f t="shared" si="2"/>
        <v>0</v>
      </c>
      <c r="U17" s="1"/>
    </row>
    <row r="18" spans="1:21" x14ac:dyDescent="0.35">
      <c r="B18" s="90">
        <v>720</v>
      </c>
      <c r="C18" s="123">
        <v>16</v>
      </c>
      <c r="D18" s="260"/>
      <c r="E18" s="262"/>
      <c r="F18" s="262"/>
      <c r="G18" s="262"/>
      <c r="H18" s="262"/>
      <c r="I18" s="281"/>
      <c r="J18" s="283"/>
      <c r="K18" s="262"/>
      <c r="L18" s="292"/>
      <c r="M18" s="208"/>
      <c r="N18" s="124">
        <f t="shared" si="0"/>
        <v>0</v>
      </c>
      <c r="O18" s="278"/>
      <c r="P18" s="285"/>
      <c r="Q18" s="125">
        <f t="shared" si="1"/>
        <v>0</v>
      </c>
      <c r="R18" s="160">
        <f t="shared" si="2"/>
        <v>0</v>
      </c>
      <c r="U18" s="1"/>
    </row>
    <row r="19" spans="1:21" x14ac:dyDescent="0.35">
      <c r="B19" s="90">
        <f>16*60</f>
        <v>960</v>
      </c>
      <c r="C19" s="123">
        <v>12</v>
      </c>
      <c r="D19" s="260"/>
      <c r="E19" s="262"/>
      <c r="F19" s="262"/>
      <c r="G19" s="262"/>
      <c r="H19" s="262"/>
      <c r="I19" s="281"/>
      <c r="J19" s="283"/>
      <c r="K19" s="262"/>
      <c r="L19" s="292"/>
      <c r="M19" s="208"/>
      <c r="N19" s="124">
        <f t="shared" si="0"/>
        <v>0</v>
      </c>
      <c r="O19" s="278"/>
      <c r="P19" s="285"/>
      <c r="Q19" s="125">
        <f t="shared" si="1"/>
        <v>0</v>
      </c>
      <c r="R19" s="160">
        <f t="shared" si="2"/>
        <v>0</v>
      </c>
      <c r="U19" s="1"/>
    </row>
    <row r="20" spans="1:21" x14ac:dyDescent="0.35">
      <c r="B20" s="90">
        <f>24*60</f>
        <v>1440</v>
      </c>
      <c r="C20" s="123">
        <v>8</v>
      </c>
      <c r="D20" s="260"/>
      <c r="E20" s="262"/>
      <c r="F20" s="262"/>
      <c r="G20" s="262"/>
      <c r="H20" s="262"/>
      <c r="I20" s="281"/>
      <c r="J20" s="283"/>
      <c r="K20" s="262"/>
      <c r="L20" s="292"/>
      <c r="M20" s="208"/>
      <c r="N20" s="124">
        <f t="shared" si="0"/>
        <v>0</v>
      </c>
      <c r="O20" s="278"/>
      <c r="P20" s="285"/>
      <c r="Q20" s="125">
        <f t="shared" si="1"/>
        <v>0</v>
      </c>
      <c r="R20" s="160">
        <f t="shared" si="2"/>
        <v>0</v>
      </c>
      <c r="U20" s="1"/>
    </row>
    <row r="21" spans="1:21" x14ac:dyDescent="0.35">
      <c r="B21" s="127">
        <f>48*60</f>
        <v>2880</v>
      </c>
      <c r="C21" s="128">
        <v>5</v>
      </c>
      <c r="D21" s="261"/>
      <c r="E21" s="263"/>
      <c r="F21" s="263"/>
      <c r="G21" s="263"/>
      <c r="H21" s="263"/>
      <c r="I21" s="282"/>
      <c r="J21" s="284"/>
      <c r="K21" s="263"/>
      <c r="L21" s="293"/>
      <c r="M21" s="209"/>
      <c r="N21" s="129">
        <f t="shared" si="0"/>
        <v>0</v>
      </c>
      <c r="O21" s="279"/>
      <c r="P21" s="286"/>
      <c r="Q21" s="130">
        <f t="shared" si="1"/>
        <v>0</v>
      </c>
      <c r="R21" s="161">
        <f t="shared" si="2"/>
        <v>0</v>
      </c>
      <c r="U21" s="1"/>
    </row>
    <row r="22" spans="1:21" ht="19.5" customHeight="1" x14ac:dyDescent="0.35">
      <c r="B22" s="74"/>
      <c r="C22" s="74"/>
      <c r="D22" s="74"/>
      <c r="E22" s="74"/>
      <c r="F22" s="74"/>
      <c r="G22" s="74"/>
      <c r="H22" s="74"/>
      <c r="I22" s="74"/>
      <c r="J22" s="74"/>
      <c r="K22" s="139"/>
      <c r="L22" s="139"/>
      <c r="M22" s="139"/>
      <c r="N22" s="139"/>
      <c r="O22" s="139"/>
      <c r="P22" s="74"/>
      <c r="Q22" s="132" t="s">
        <v>56</v>
      </c>
      <c r="R22" s="133">
        <f>MAX(R9:R21)</f>
        <v>0</v>
      </c>
      <c r="S22" s="1"/>
      <c r="T22" s="1"/>
      <c r="U22" s="1"/>
    </row>
    <row r="23" spans="1:21" s="8" customFormat="1" ht="14.25" customHeight="1" x14ac:dyDescent="0.35">
      <c r="A23" s="2"/>
      <c r="B23" s="116" t="s">
        <v>50</v>
      </c>
      <c r="C23" s="135"/>
      <c r="D23" s="135"/>
      <c r="E23" s="136"/>
      <c r="F23" s="136"/>
      <c r="G23" s="136"/>
      <c r="H23" s="136"/>
      <c r="I23" s="136"/>
      <c r="J23" s="213" t="s">
        <v>103</v>
      </c>
      <c r="K23" s="138"/>
      <c r="L23" s="138"/>
      <c r="M23" s="138"/>
      <c r="N23" s="138"/>
      <c r="O23" s="138"/>
      <c r="P23" s="138"/>
      <c r="Q23" s="138"/>
      <c r="R23" s="138"/>
      <c r="S23" s="9"/>
      <c r="T23" s="9"/>
      <c r="U23" s="9"/>
    </row>
    <row r="24" spans="1:21" s="8" customFormat="1" ht="28.5" customHeight="1" x14ac:dyDescent="0.35">
      <c r="A24" s="2"/>
      <c r="B24" s="136"/>
      <c r="C24" s="136"/>
      <c r="D24" s="136"/>
      <c r="E24" s="136"/>
      <c r="F24" s="136"/>
      <c r="G24" s="136"/>
      <c r="H24" s="136"/>
      <c r="I24" s="136"/>
      <c r="J24" s="215"/>
      <c r="K24" s="138"/>
      <c r="L24" s="138"/>
      <c r="M24" s="138"/>
      <c r="N24" s="138"/>
      <c r="O24" s="138"/>
      <c r="P24" s="138"/>
      <c r="Q24" s="138"/>
      <c r="R24" s="138"/>
      <c r="T24" s="9"/>
      <c r="U24" s="9"/>
    </row>
    <row r="25" spans="1:21" ht="24.65" customHeight="1" x14ac:dyDescent="0.35">
      <c r="B25" s="162" t="s">
        <v>102</v>
      </c>
      <c r="C25" s="163"/>
      <c r="D25" s="163"/>
      <c r="E25" s="163"/>
      <c r="F25" s="163"/>
      <c r="G25" s="163"/>
      <c r="H25" s="163"/>
      <c r="I25" s="164"/>
      <c r="J25" s="143" t="s">
        <v>53</v>
      </c>
      <c r="K25" s="139"/>
      <c r="L25" s="139"/>
      <c r="M25" s="139"/>
      <c r="N25" s="139"/>
      <c r="O25" s="139"/>
      <c r="P25" s="139"/>
      <c r="Q25" s="139"/>
      <c r="R25" s="139"/>
      <c r="U25" s="1"/>
    </row>
    <row r="26" spans="1:21" ht="19.5" customHeight="1" x14ac:dyDescent="0.35">
      <c r="B26" s="139"/>
      <c r="C26" s="139"/>
      <c r="D26" s="139"/>
      <c r="E26" s="139"/>
      <c r="F26" s="139"/>
      <c r="G26" s="139"/>
      <c r="H26" s="139"/>
      <c r="I26" s="139"/>
      <c r="J26" s="147">
        <v>50</v>
      </c>
      <c r="K26" s="139"/>
      <c r="L26" s="139"/>
      <c r="M26" s="139"/>
      <c r="N26" s="139"/>
      <c r="O26" s="139"/>
      <c r="P26" s="139"/>
      <c r="Q26" s="139"/>
      <c r="R26" s="139"/>
      <c r="S26" s="1"/>
      <c r="T26" s="1"/>
      <c r="U26" s="1"/>
    </row>
    <row r="27" spans="1:21" ht="22" customHeight="1" x14ac:dyDescent="0.35">
      <c r="B27" s="139"/>
      <c r="C27" s="139"/>
      <c r="D27" s="139"/>
      <c r="E27" s="139"/>
      <c r="F27" s="139"/>
      <c r="G27" s="139"/>
      <c r="H27" s="139"/>
      <c r="I27" s="139"/>
      <c r="J27" s="139"/>
      <c r="K27" s="139"/>
      <c r="L27" s="139"/>
      <c r="M27" s="139"/>
      <c r="N27" s="148"/>
      <c r="O27" s="139"/>
      <c r="P27" s="139"/>
      <c r="Q27" s="139"/>
      <c r="R27" s="139"/>
      <c r="S27" s="1"/>
      <c r="T27" s="1"/>
      <c r="U27" s="1"/>
    </row>
    <row r="28" spans="1:21" ht="33.65" customHeight="1" x14ac:dyDescent="0.35">
      <c r="B28" s="165"/>
      <c r="C28" s="139"/>
      <c r="D28" s="139"/>
      <c r="E28" s="139"/>
      <c r="F28" s="139"/>
      <c r="G28" s="139"/>
      <c r="H28" s="139"/>
      <c r="I28" s="139"/>
      <c r="J28" s="139"/>
      <c r="K28" s="149"/>
      <c r="L28" s="157"/>
      <c r="M28" s="139"/>
      <c r="N28" s="148"/>
      <c r="O28" s="150"/>
      <c r="P28" s="139"/>
      <c r="Q28" s="139"/>
      <c r="R28" s="150"/>
      <c r="S28" s="1"/>
      <c r="T28" s="1"/>
      <c r="U28" s="1"/>
    </row>
    <row r="29" spans="1:21" ht="35.5" customHeight="1" x14ac:dyDescent="0.35">
      <c r="B29" s="165"/>
      <c r="C29" s="149"/>
      <c r="D29" s="149"/>
      <c r="E29" s="149"/>
      <c r="F29" s="149"/>
      <c r="G29" s="149"/>
      <c r="H29" s="149"/>
      <c r="I29" s="149"/>
      <c r="J29" s="149"/>
      <c r="K29" s="149"/>
      <c r="L29" s="157"/>
      <c r="M29" s="139"/>
      <c r="N29" s="148"/>
      <c r="O29" s="139"/>
      <c r="P29" s="139"/>
      <c r="Q29" s="150"/>
      <c r="R29" s="150"/>
      <c r="S29" s="1"/>
      <c r="T29" s="1"/>
      <c r="U29" s="1"/>
    </row>
    <row r="30" spans="1:21" ht="32.5" customHeight="1" x14ac:dyDescent="0.35">
      <c r="B30" s="165"/>
      <c r="C30" s="158"/>
      <c r="D30" s="158"/>
      <c r="E30" s="158"/>
      <c r="F30" s="158"/>
      <c r="G30" s="158"/>
      <c r="H30" s="158"/>
      <c r="I30" s="158"/>
      <c r="J30" s="158"/>
      <c r="K30" s="158"/>
      <c r="L30" s="157"/>
      <c r="M30" s="139"/>
      <c r="N30" s="148"/>
      <c r="O30" s="139"/>
      <c r="P30" s="151"/>
      <c r="Q30" s="150"/>
      <c r="R30" s="150"/>
      <c r="S30" s="1"/>
      <c r="T30" s="1"/>
      <c r="U30" s="1"/>
    </row>
    <row r="31" spans="1:21" ht="31" customHeight="1" x14ac:dyDescent="0.35">
      <c r="B31" s="149"/>
      <c r="C31" s="158"/>
      <c r="D31" s="158"/>
      <c r="E31" s="158"/>
      <c r="F31" s="158"/>
      <c r="G31" s="158"/>
      <c r="H31" s="158"/>
      <c r="I31" s="158"/>
      <c r="J31" s="158"/>
      <c r="K31" s="158"/>
      <c r="L31" s="157"/>
      <c r="M31" s="139"/>
      <c r="N31" s="148"/>
      <c r="O31" s="139"/>
      <c r="P31" s="151"/>
      <c r="Q31" s="150"/>
      <c r="R31" s="150"/>
      <c r="S31" s="1"/>
      <c r="T31" s="1"/>
      <c r="U31" s="1"/>
    </row>
    <row r="32" spans="1:21" ht="30" customHeight="1" x14ac:dyDescent="0.35">
      <c r="B32" s="37"/>
      <c r="C32" s="13"/>
      <c r="D32" s="13"/>
      <c r="E32" s="13"/>
      <c r="F32" s="13"/>
      <c r="G32" s="13"/>
      <c r="H32" s="13"/>
      <c r="I32" s="13"/>
      <c r="J32" s="13"/>
      <c r="K32" s="13"/>
      <c r="L32" s="38"/>
      <c r="M32" s="1"/>
      <c r="R32" s="10"/>
      <c r="S32" s="1"/>
      <c r="T32" s="1"/>
      <c r="U32" s="1"/>
    </row>
    <row r="33" spans="2:21" ht="32.15" customHeight="1" x14ac:dyDescent="0.35">
      <c r="B33" s="37"/>
      <c r="C33" s="13"/>
      <c r="D33" s="13"/>
      <c r="E33" s="13"/>
      <c r="F33" s="13"/>
      <c r="G33" s="13"/>
      <c r="H33" s="13"/>
      <c r="I33" s="13"/>
      <c r="J33" s="13"/>
      <c r="K33" s="13"/>
      <c r="L33" s="38"/>
      <c r="M33" s="1"/>
      <c r="R33" s="10"/>
      <c r="S33" s="1"/>
      <c r="T33" s="1"/>
      <c r="U33" s="1"/>
    </row>
    <row r="34" spans="2:21" ht="26.15" customHeight="1" x14ac:dyDescent="0.35">
      <c r="B34" s="37"/>
      <c r="C34" s="13"/>
      <c r="D34" s="13"/>
      <c r="E34" s="13"/>
      <c r="F34" s="13"/>
      <c r="G34" s="13"/>
      <c r="H34" s="13"/>
      <c r="I34" s="13"/>
      <c r="J34" s="13"/>
      <c r="K34" s="13"/>
      <c r="L34" s="38"/>
      <c r="M34" s="1"/>
      <c r="R34" s="10"/>
      <c r="S34" s="1"/>
      <c r="T34" s="1"/>
      <c r="U34" s="1"/>
    </row>
    <row r="35" spans="2:21" ht="26.15" customHeight="1" x14ac:dyDescent="0.35">
      <c r="B35" s="37"/>
      <c r="C35" s="13"/>
      <c r="D35" s="13"/>
      <c r="E35" s="13"/>
      <c r="F35" s="13"/>
      <c r="G35" s="13"/>
      <c r="H35" s="13"/>
      <c r="I35" s="13"/>
      <c r="J35" s="13"/>
      <c r="K35" s="13"/>
      <c r="L35" s="38"/>
      <c r="M35" s="1"/>
      <c r="R35" s="10"/>
      <c r="S35" s="1"/>
      <c r="T35" s="1"/>
      <c r="U35" s="1"/>
    </row>
    <row r="36" spans="2:21" ht="33" customHeight="1" x14ac:dyDescent="0.35">
      <c r="B36" s="37"/>
      <c r="C36" s="13"/>
      <c r="D36" s="13"/>
      <c r="E36" s="13"/>
      <c r="F36" s="13"/>
      <c r="G36" s="13"/>
      <c r="H36" s="13"/>
      <c r="I36" s="13"/>
      <c r="J36" s="13"/>
      <c r="K36" s="13"/>
      <c r="L36" s="38"/>
      <c r="M36" s="1"/>
      <c r="R36" s="10"/>
      <c r="S36" s="1"/>
      <c r="T36" s="1"/>
      <c r="U36" s="1"/>
    </row>
    <row r="37" spans="2:21" ht="39.65" customHeight="1" x14ac:dyDescent="0.35">
      <c r="B37" s="37"/>
      <c r="C37" s="13"/>
      <c r="D37" s="13"/>
      <c r="E37" s="13"/>
      <c r="F37" s="13"/>
      <c r="G37" s="13"/>
      <c r="H37" s="13"/>
      <c r="I37" s="13"/>
      <c r="J37" s="13"/>
      <c r="K37" s="13"/>
      <c r="L37" s="38"/>
      <c r="M37" s="1"/>
      <c r="N37" s="12"/>
      <c r="O37" s="1"/>
      <c r="P37" s="11"/>
      <c r="R37" s="10"/>
      <c r="S37" s="1"/>
      <c r="T37" s="1"/>
      <c r="U37" s="1"/>
    </row>
    <row r="38" spans="2:21" ht="30" customHeight="1" x14ac:dyDescent="0.35">
      <c r="B38" s="37"/>
      <c r="C38" s="13"/>
      <c r="D38" s="13"/>
      <c r="E38" s="13"/>
      <c r="F38" s="13"/>
      <c r="G38" s="13"/>
      <c r="H38" s="13"/>
      <c r="I38" s="13"/>
      <c r="J38" s="13"/>
      <c r="K38" s="13"/>
      <c r="L38" s="38"/>
      <c r="M38" s="1"/>
      <c r="N38" s="12"/>
      <c r="O38" s="1"/>
      <c r="P38" s="11"/>
      <c r="R38" s="10"/>
      <c r="S38" s="1"/>
      <c r="T38" s="1"/>
      <c r="U38" s="1"/>
    </row>
    <row r="39" spans="2:21" ht="21" customHeight="1" x14ac:dyDescent="0.35">
      <c r="B39" s="37"/>
      <c r="C39" s="13"/>
      <c r="D39" s="13"/>
      <c r="E39" s="13"/>
      <c r="F39" s="13"/>
      <c r="G39" s="13"/>
      <c r="H39" s="13"/>
      <c r="I39" s="13"/>
      <c r="J39" s="13"/>
      <c r="K39" s="13"/>
      <c r="L39" s="38"/>
      <c r="M39" s="1"/>
      <c r="N39" s="12"/>
      <c r="O39" s="1"/>
      <c r="P39" s="11"/>
      <c r="Q39" s="10"/>
      <c r="R39" s="10"/>
      <c r="S39" s="1"/>
      <c r="T39" s="1"/>
      <c r="U39" s="1"/>
    </row>
    <row r="40" spans="2:21" ht="30" customHeight="1" x14ac:dyDescent="0.35">
      <c r="B40" s="37"/>
      <c r="C40" s="13"/>
      <c r="D40" s="13"/>
      <c r="E40" s="13"/>
      <c r="F40" s="13"/>
      <c r="G40" s="13"/>
      <c r="H40" s="13"/>
      <c r="I40" s="13"/>
      <c r="J40" s="13"/>
      <c r="K40" s="13"/>
      <c r="L40" s="38"/>
      <c r="M40" s="1"/>
      <c r="N40" s="12"/>
      <c r="O40" s="1"/>
      <c r="P40" s="11"/>
      <c r="Q40" s="10"/>
      <c r="R40" s="10"/>
      <c r="S40" s="1"/>
      <c r="T40" s="1"/>
      <c r="U40" s="1"/>
    </row>
    <row r="41" spans="2:21" ht="45" customHeight="1" x14ac:dyDescent="0.35">
      <c r="B41" s="14"/>
      <c r="C41" s="14"/>
      <c r="D41" s="14"/>
      <c r="E41" s="14"/>
      <c r="F41" s="14"/>
      <c r="G41" s="14"/>
      <c r="H41" s="14"/>
      <c r="I41" s="14"/>
      <c r="J41" s="14"/>
      <c r="K41" s="14"/>
      <c r="L41" s="38"/>
      <c r="M41" s="38"/>
      <c r="N41" s="38"/>
      <c r="O41" s="1"/>
      <c r="P41" s="11"/>
      <c r="Q41" s="10"/>
      <c r="R41" s="10"/>
      <c r="S41" s="1"/>
      <c r="T41" s="1"/>
      <c r="U41" s="1"/>
    </row>
    <row r="42" spans="2:21" ht="30" customHeight="1" x14ac:dyDescent="0.35">
      <c r="B42" s="14"/>
      <c r="C42" s="14"/>
      <c r="D42" s="14"/>
      <c r="E42" s="14"/>
      <c r="F42" s="14"/>
      <c r="G42" s="14"/>
      <c r="H42" s="14"/>
      <c r="I42" s="14"/>
      <c r="J42" s="14"/>
      <c r="K42" s="14"/>
      <c r="L42" s="38"/>
      <c r="M42" s="38"/>
      <c r="N42" s="38"/>
      <c r="O42" s="1"/>
      <c r="P42" s="11"/>
      <c r="Q42" s="10"/>
      <c r="R42" s="10"/>
      <c r="S42" s="1"/>
      <c r="T42" s="1"/>
      <c r="U42" s="1"/>
    </row>
    <row r="43" spans="2:21" x14ac:dyDescent="0.35">
      <c r="B43" s="14"/>
      <c r="C43" s="14"/>
      <c r="D43" s="14"/>
      <c r="E43" s="14"/>
      <c r="F43" s="14"/>
      <c r="G43" s="14"/>
      <c r="H43" s="14"/>
      <c r="I43" s="14"/>
      <c r="J43" s="14"/>
      <c r="K43" s="14"/>
      <c r="L43" s="38"/>
      <c r="M43" s="38"/>
      <c r="N43" s="38"/>
      <c r="O43" s="1"/>
      <c r="P43" s="11"/>
      <c r="Q43" s="10"/>
      <c r="R43" s="10"/>
      <c r="S43" s="1"/>
      <c r="T43" s="1"/>
      <c r="U43" s="1"/>
    </row>
    <row r="44" spans="2:21" ht="30" customHeight="1" x14ac:dyDescent="0.35">
      <c r="B44" s="14"/>
      <c r="C44" s="14"/>
      <c r="D44" s="14"/>
      <c r="E44" s="14"/>
      <c r="F44" s="14"/>
      <c r="G44" s="14"/>
      <c r="H44" s="14"/>
      <c r="I44" s="14"/>
      <c r="J44" s="14"/>
      <c r="K44" s="14"/>
      <c r="L44" s="38"/>
      <c r="M44" s="38"/>
      <c r="N44" s="38"/>
      <c r="O44" s="1"/>
      <c r="P44" s="11"/>
      <c r="Q44" s="10"/>
      <c r="R44" s="10"/>
      <c r="S44" s="1"/>
      <c r="T44" s="1"/>
      <c r="U44" s="1"/>
    </row>
    <row r="45" spans="2:21" ht="30" customHeight="1" x14ac:dyDescent="0.35">
      <c r="B45" s="14"/>
      <c r="C45" s="14"/>
      <c r="D45" s="14"/>
      <c r="E45" s="14"/>
      <c r="F45" s="14"/>
      <c r="G45" s="14"/>
      <c r="H45" s="14"/>
      <c r="I45" s="14"/>
      <c r="J45" s="14"/>
      <c r="K45" s="14"/>
      <c r="L45" s="38"/>
      <c r="M45" s="38"/>
      <c r="N45" s="38"/>
      <c r="O45" s="1"/>
      <c r="P45" s="11"/>
      <c r="Q45" s="10"/>
      <c r="R45" s="10"/>
      <c r="S45" s="1"/>
      <c r="T45" s="1"/>
      <c r="U45" s="1"/>
    </row>
    <row r="46" spans="2:21" ht="30" customHeight="1" x14ac:dyDescent="0.35">
      <c r="B46" s="15"/>
      <c r="C46" s="15"/>
      <c r="D46" s="15"/>
      <c r="E46" s="15"/>
      <c r="F46" s="15"/>
      <c r="G46" s="15"/>
      <c r="H46" s="15"/>
      <c r="I46" s="15"/>
      <c r="J46" s="15"/>
      <c r="K46" s="15"/>
      <c r="L46" s="39"/>
      <c r="M46" s="39"/>
      <c r="N46" s="39"/>
    </row>
    <row r="47" spans="2:21" ht="30" customHeight="1" x14ac:dyDescent="0.35">
      <c r="B47" s="15"/>
      <c r="C47" s="15"/>
      <c r="D47" s="15"/>
      <c r="E47" s="15"/>
      <c r="F47" s="15"/>
      <c r="G47" s="15"/>
      <c r="H47" s="15"/>
      <c r="I47" s="15"/>
      <c r="J47" s="15"/>
      <c r="K47" s="15"/>
      <c r="L47" s="39"/>
      <c r="M47" s="39"/>
      <c r="N47" s="39"/>
    </row>
  </sheetData>
  <sheetProtection algorithmName="SHA-512" hashValue="Fbnxb9b65DD7/0WEHZiSQs4L5iUlEc52e6HGFOLAa+aUF2pQPGrgAYebLA2E4wXsIY5TZDzaTEEPQJpq8MgQ4A==" saltValue="Wy2g0Xdgy/pfEaJIH+Ff9Q==" spinCount="100000" sheet="1" objects="1" scenarios="1"/>
  <mergeCells count="32">
    <mergeCell ref="W12:W13"/>
    <mergeCell ref="X12:X13"/>
    <mergeCell ref="J9:J21"/>
    <mergeCell ref="K9:K21"/>
    <mergeCell ref="L9:L21"/>
    <mergeCell ref="M9:M21"/>
    <mergeCell ref="H9:H21"/>
    <mergeCell ref="I9:I21"/>
    <mergeCell ref="M4:M7"/>
    <mergeCell ref="N4:N7"/>
    <mergeCell ref="O4:R4"/>
    <mergeCell ref="O9:O21"/>
    <mergeCell ref="P9:P21"/>
    <mergeCell ref="P5:P7"/>
    <mergeCell ref="Q5:Q7"/>
    <mergeCell ref="R5:R7"/>
    <mergeCell ref="B3:C3"/>
    <mergeCell ref="B4:B7"/>
    <mergeCell ref="J23:J24"/>
    <mergeCell ref="Y4:Z4"/>
    <mergeCell ref="O5:O7"/>
    <mergeCell ref="D3:L3"/>
    <mergeCell ref="C4:C7"/>
    <mergeCell ref="D4:I5"/>
    <mergeCell ref="J4:L6"/>
    <mergeCell ref="D6:D7"/>
    <mergeCell ref="E6:E7"/>
    <mergeCell ref="F6:I6"/>
    <mergeCell ref="D9:D21"/>
    <mergeCell ref="E9:E21"/>
    <mergeCell ref="F9:F21"/>
    <mergeCell ref="G9:G21"/>
  </mergeCells>
  <conditionalFormatting sqref="R9:R21">
    <cfRule type="top10" dxfId="2" priority="1" rank="1"/>
    <cfRule type="top10" dxfId="1" priority="2" rank="1"/>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91AE4-92A6-4645-AAF4-0B81B7EB462C}">
  <dimension ref="B2:AA51"/>
  <sheetViews>
    <sheetView tabSelected="1" zoomScale="55" zoomScaleNormal="55" workbookViewId="0">
      <selection activeCell="S19" sqref="S19"/>
    </sheetView>
  </sheetViews>
  <sheetFormatPr baseColWidth="10" defaultColWidth="11.453125" defaultRowHeight="14.5" x14ac:dyDescent="0.35"/>
  <cols>
    <col min="1" max="1" width="2.54296875" style="28" customWidth="1"/>
    <col min="2" max="12" width="13.1796875" style="28" customWidth="1"/>
    <col min="13" max="13" width="13.26953125" style="67" customWidth="1"/>
    <col min="14" max="14" width="13.1796875" style="53" customWidth="1"/>
    <col min="15" max="16" width="13.1796875" style="32" customWidth="1"/>
    <col min="17" max="17" width="13.1796875" style="28" customWidth="1"/>
    <col min="18" max="18" width="11.453125" style="28"/>
    <col min="19" max="19" width="18.453125" style="28" customWidth="1"/>
    <col min="20" max="21" width="11.453125" style="28"/>
    <col min="22" max="22" width="24" style="28" customWidth="1"/>
    <col min="23" max="23" width="36.26953125" style="28" customWidth="1"/>
    <col min="24" max="24" width="24.81640625" style="28" customWidth="1"/>
    <col min="25" max="25" width="15.26953125" style="28" customWidth="1"/>
    <col min="26" max="26" width="27.26953125" style="28" customWidth="1"/>
    <col min="27" max="16384" width="11.453125" style="28"/>
  </cols>
  <sheetData>
    <row r="2" spans="2:27" ht="19" x14ac:dyDescent="0.35">
      <c r="B2" s="200" t="s">
        <v>73</v>
      </c>
      <c r="C2" s="40"/>
      <c r="D2" s="41"/>
      <c r="E2" s="41"/>
      <c r="F2" s="41"/>
      <c r="G2" s="41"/>
      <c r="H2" s="42"/>
      <c r="I2" s="42"/>
      <c r="J2" s="42"/>
      <c r="K2" s="42"/>
      <c r="L2" s="42"/>
      <c r="M2" s="65"/>
      <c r="N2" s="42"/>
      <c r="O2" s="43"/>
      <c r="P2" s="44"/>
      <c r="Q2" s="54"/>
      <c r="R2" s="34"/>
    </row>
    <row r="3" spans="2:27" x14ac:dyDescent="0.35">
      <c r="B3" s="45"/>
      <c r="C3" s="46"/>
      <c r="D3" s="47"/>
      <c r="E3" s="47"/>
      <c r="F3" s="47"/>
      <c r="G3" s="47"/>
      <c r="H3" s="34"/>
      <c r="I3" s="34"/>
      <c r="J3" s="34"/>
      <c r="K3" s="34"/>
      <c r="L3" s="34"/>
      <c r="M3" s="66"/>
      <c r="N3" s="34"/>
      <c r="O3" s="48"/>
      <c r="P3" s="49"/>
      <c r="Q3" s="55"/>
      <c r="R3" s="34"/>
    </row>
    <row r="4" spans="2:27" ht="15" customHeight="1" x14ac:dyDescent="0.35">
      <c r="B4" s="166" t="s">
        <v>82</v>
      </c>
      <c r="C4" s="74"/>
      <c r="D4" s="74"/>
      <c r="E4" s="167">
        <f>'Berechnung Ψa '!P16</f>
        <v>0</v>
      </c>
      <c r="F4" s="50" t="s">
        <v>34</v>
      </c>
      <c r="G4" s="50" t="s">
        <v>84</v>
      </c>
      <c r="H4" s="50"/>
      <c r="I4" s="50"/>
      <c r="J4" s="50"/>
      <c r="K4" s="50"/>
      <c r="L4" s="50"/>
      <c r="M4" s="168"/>
      <c r="N4" s="50"/>
      <c r="O4" s="169"/>
      <c r="P4" s="170"/>
      <c r="Q4" s="171"/>
      <c r="R4" s="34"/>
    </row>
    <row r="5" spans="2:27" x14ac:dyDescent="0.35">
      <c r="B5" s="166" t="s">
        <v>83</v>
      </c>
      <c r="C5" s="74"/>
      <c r="D5" s="74"/>
      <c r="E5" s="172">
        <v>3.2800000000000003E-2</v>
      </c>
      <c r="F5" s="50" t="s">
        <v>125</v>
      </c>
      <c r="G5" s="50" t="s">
        <v>74</v>
      </c>
      <c r="H5" s="50"/>
      <c r="I5" s="50"/>
      <c r="J5" s="50"/>
      <c r="K5" s="50"/>
      <c r="L5" s="50"/>
      <c r="M5" s="168"/>
      <c r="N5" s="50"/>
      <c r="O5" s="169"/>
      <c r="P5" s="170"/>
      <c r="Q5" s="171"/>
      <c r="R5" s="34"/>
    </row>
    <row r="6" spans="2:27" x14ac:dyDescent="0.35">
      <c r="B6" s="166" t="s">
        <v>75</v>
      </c>
      <c r="C6" s="74"/>
      <c r="D6" s="74"/>
      <c r="E6" s="173">
        <v>0.1</v>
      </c>
      <c r="F6" s="50" t="s">
        <v>79</v>
      </c>
      <c r="G6" s="50" t="s">
        <v>76</v>
      </c>
      <c r="H6" s="174"/>
      <c r="I6" s="174"/>
      <c r="J6" s="174"/>
      <c r="K6" s="50"/>
      <c r="L6" s="50"/>
      <c r="M6" s="168"/>
      <c r="N6" s="50"/>
      <c r="O6" s="169"/>
      <c r="P6" s="170"/>
      <c r="Q6" s="171"/>
      <c r="R6" s="34"/>
    </row>
    <row r="7" spans="2:27" x14ac:dyDescent="0.35">
      <c r="B7" s="175" t="s">
        <v>77</v>
      </c>
      <c r="C7" s="176"/>
      <c r="D7" s="176"/>
      <c r="E7" s="177">
        <f>IF(E4*E5*E6&gt;5,E4*E5*E6,5)</f>
        <v>5</v>
      </c>
      <c r="F7" s="178" t="s">
        <v>2</v>
      </c>
      <c r="G7" s="51" t="s">
        <v>78</v>
      </c>
      <c r="H7" s="179"/>
      <c r="I7" s="179"/>
      <c r="J7" s="179"/>
      <c r="K7" s="51"/>
      <c r="L7" s="51"/>
      <c r="M7" s="180"/>
      <c r="N7" s="51"/>
      <c r="O7" s="181"/>
      <c r="P7" s="182"/>
      <c r="Q7" s="183"/>
      <c r="R7" s="34"/>
    </row>
    <row r="8" spans="2:27" x14ac:dyDescent="0.35">
      <c r="B8" s="142"/>
      <c r="C8" s="142"/>
      <c r="D8" s="184"/>
      <c r="E8" s="185"/>
      <c r="F8" s="52"/>
      <c r="G8" s="174"/>
      <c r="H8" s="174"/>
      <c r="I8" s="174"/>
      <c r="J8" s="50"/>
      <c r="K8" s="50"/>
      <c r="L8" s="50"/>
      <c r="M8" s="168"/>
      <c r="N8" s="169"/>
      <c r="O8" s="170"/>
      <c r="P8" s="170"/>
      <c r="Q8" s="50"/>
    </row>
    <row r="9" spans="2:27" x14ac:dyDescent="0.35">
      <c r="B9" s="247" t="s">
        <v>119</v>
      </c>
      <c r="C9" s="248"/>
      <c r="D9" s="247" t="s">
        <v>120</v>
      </c>
      <c r="E9" s="249"/>
      <c r="F9" s="249"/>
      <c r="G9" s="249"/>
      <c r="H9" s="249"/>
      <c r="I9" s="249"/>
      <c r="J9" s="249"/>
      <c r="K9" s="249"/>
      <c r="L9" s="248"/>
      <c r="M9" s="186"/>
      <c r="N9" s="153"/>
      <c r="O9" s="137"/>
      <c r="P9" s="137"/>
      <c r="Q9" s="74"/>
    </row>
    <row r="10" spans="2:27" ht="29.15" customHeight="1" x14ac:dyDescent="0.35">
      <c r="B10" s="230" t="s">
        <v>107</v>
      </c>
      <c r="C10" s="294" t="s">
        <v>4</v>
      </c>
      <c r="D10" s="291" t="s">
        <v>28</v>
      </c>
      <c r="E10" s="227"/>
      <c r="F10" s="227"/>
      <c r="G10" s="227"/>
      <c r="H10" s="227"/>
      <c r="I10" s="228"/>
      <c r="J10" s="291" t="s">
        <v>16</v>
      </c>
      <c r="K10" s="227"/>
      <c r="L10" s="228"/>
      <c r="M10" s="305" t="s">
        <v>126</v>
      </c>
      <c r="N10" s="273" t="s">
        <v>8</v>
      </c>
      <c r="O10" s="299" t="s">
        <v>6</v>
      </c>
      <c r="P10" s="300"/>
      <c r="Q10" s="301"/>
      <c r="V10" s="57"/>
      <c r="W10" s="57"/>
      <c r="X10" s="296"/>
      <c r="Y10" s="296"/>
      <c r="Z10" s="57"/>
      <c r="AA10" s="57"/>
    </row>
    <row r="11" spans="2:27" ht="14.5" hidden="1" customHeight="1" x14ac:dyDescent="0.35">
      <c r="B11" s="233"/>
      <c r="C11" s="295"/>
      <c r="D11" s="289"/>
      <c r="E11" s="255"/>
      <c r="F11" s="255"/>
      <c r="G11" s="255"/>
      <c r="H11" s="255"/>
      <c r="I11" s="256"/>
      <c r="J11" s="289"/>
      <c r="K11" s="255"/>
      <c r="L11" s="256"/>
      <c r="M11" s="306"/>
      <c r="N11" s="274"/>
      <c r="O11" s="302"/>
      <c r="P11" s="303"/>
      <c r="Q11" s="304"/>
      <c r="V11" s="57"/>
      <c r="W11" s="57"/>
      <c r="X11" s="57"/>
      <c r="Y11" s="57"/>
      <c r="Z11" s="57"/>
      <c r="AA11" s="57"/>
    </row>
    <row r="12" spans="2:27" ht="56.5" customHeight="1" x14ac:dyDescent="0.35">
      <c r="B12" s="233"/>
      <c r="C12" s="295"/>
      <c r="D12" s="289"/>
      <c r="E12" s="255"/>
      <c r="F12" s="255"/>
      <c r="G12" s="255"/>
      <c r="H12" s="255"/>
      <c r="I12" s="256"/>
      <c r="J12" s="289"/>
      <c r="K12" s="255"/>
      <c r="L12" s="256"/>
      <c r="M12" s="306"/>
      <c r="N12" s="274"/>
      <c r="O12" s="302"/>
      <c r="P12" s="303"/>
      <c r="Q12" s="304"/>
      <c r="V12" s="57"/>
      <c r="W12" s="57"/>
      <c r="X12" s="57"/>
      <c r="Y12" s="57"/>
      <c r="Z12" s="57"/>
      <c r="AA12" s="57"/>
    </row>
    <row r="13" spans="2:27" s="30" customFormat="1" ht="32.15" customHeight="1" x14ac:dyDescent="0.35">
      <c r="B13" s="233"/>
      <c r="C13" s="295"/>
      <c r="D13" s="307" t="s">
        <v>36</v>
      </c>
      <c r="E13" s="258" t="s">
        <v>29</v>
      </c>
      <c r="F13" s="239" t="s">
        <v>30</v>
      </c>
      <c r="G13" s="239"/>
      <c r="H13" s="239"/>
      <c r="I13" s="259"/>
      <c r="J13" s="289"/>
      <c r="K13" s="255"/>
      <c r="L13" s="256"/>
      <c r="M13" s="306"/>
      <c r="N13" s="274"/>
      <c r="O13" s="298" t="s">
        <v>85</v>
      </c>
      <c r="P13" s="239" t="s">
        <v>5</v>
      </c>
      <c r="Q13" s="259"/>
      <c r="R13" s="28"/>
      <c r="T13" s="31"/>
      <c r="V13" s="296"/>
      <c r="W13" s="297"/>
      <c r="X13" s="57"/>
      <c r="Y13" s="57"/>
      <c r="Z13" s="57"/>
      <c r="AA13" s="57"/>
    </row>
    <row r="14" spans="2:27" s="30" customFormat="1" ht="61.5" customHeight="1" x14ac:dyDescent="0.35">
      <c r="B14" s="236"/>
      <c r="C14" s="295"/>
      <c r="D14" s="307"/>
      <c r="E14" s="258"/>
      <c r="F14" s="117" t="s">
        <v>12</v>
      </c>
      <c r="G14" s="117" t="s">
        <v>13</v>
      </c>
      <c r="H14" s="117" t="s">
        <v>31</v>
      </c>
      <c r="I14" s="118" t="s">
        <v>15</v>
      </c>
      <c r="J14" s="119" t="s">
        <v>39</v>
      </c>
      <c r="K14" s="117" t="s">
        <v>32</v>
      </c>
      <c r="L14" s="118" t="s">
        <v>81</v>
      </c>
      <c r="M14" s="306"/>
      <c r="N14" s="274"/>
      <c r="O14" s="298"/>
      <c r="P14" s="239"/>
      <c r="Q14" s="259"/>
      <c r="R14" s="28"/>
      <c r="T14" s="31"/>
      <c r="V14" s="296"/>
      <c r="W14" s="297"/>
      <c r="X14" s="57"/>
      <c r="Y14" s="57"/>
      <c r="Z14" s="57"/>
      <c r="AA14" s="57"/>
    </row>
    <row r="15" spans="2:27" ht="20.149999999999999" customHeight="1" x14ac:dyDescent="0.35">
      <c r="B15" s="90" t="s">
        <v>0</v>
      </c>
      <c r="C15" s="187" t="s">
        <v>33</v>
      </c>
      <c r="D15" s="120" t="s">
        <v>34</v>
      </c>
      <c r="E15" s="19" t="s">
        <v>34</v>
      </c>
      <c r="F15" s="19" t="s">
        <v>34</v>
      </c>
      <c r="G15" s="19" t="s">
        <v>34</v>
      </c>
      <c r="H15" s="19" t="s">
        <v>34</v>
      </c>
      <c r="I15" s="23" t="s">
        <v>34</v>
      </c>
      <c r="J15" s="120" t="s">
        <v>34</v>
      </c>
      <c r="K15" s="19" t="s">
        <v>34</v>
      </c>
      <c r="L15" s="23" t="s">
        <v>34</v>
      </c>
      <c r="M15" s="188" t="s">
        <v>34</v>
      </c>
      <c r="N15" s="121" t="s">
        <v>2</v>
      </c>
      <c r="O15" s="120" t="s">
        <v>2</v>
      </c>
      <c r="P15" s="19" t="s">
        <v>2</v>
      </c>
      <c r="Q15" s="23" t="s">
        <v>35</v>
      </c>
      <c r="T15" s="25"/>
      <c r="V15" s="296"/>
      <c r="W15" s="297"/>
      <c r="X15" s="57"/>
      <c r="Y15" s="57"/>
      <c r="Z15" s="57"/>
      <c r="AA15" s="57"/>
    </row>
    <row r="16" spans="2:27" s="30" customFormat="1" ht="20.149999999999999" customHeight="1" x14ac:dyDescent="0.35">
      <c r="B16" s="90">
        <v>5</v>
      </c>
      <c r="C16" s="123">
        <v>447</v>
      </c>
      <c r="D16" s="308">
        <f>SUM('Berechnung Ψa '!D13:E15)</f>
        <v>0</v>
      </c>
      <c r="E16" s="311">
        <f>SUM('Berechnung Ψa '!F13:F15)</f>
        <v>0</v>
      </c>
      <c r="F16" s="311">
        <f>SUM('Berechnung Ψa '!G13:G15)</f>
        <v>0</v>
      </c>
      <c r="G16" s="311">
        <f>SUM('Berechnung Ψa '!H13:H15)</f>
        <v>0</v>
      </c>
      <c r="H16" s="311">
        <f>SUM('Berechnung Ψa '!I13:I15)</f>
        <v>0</v>
      </c>
      <c r="I16" s="320">
        <f>SUM('Berechnung Ψa '!J13:J15)</f>
        <v>0</v>
      </c>
      <c r="J16" s="308">
        <f>SUM('Berechnung Ψa '!K13:K15)</f>
        <v>0</v>
      </c>
      <c r="K16" s="311">
        <f>SUM('Berechnung Ψa '!L13:L15)</f>
        <v>0</v>
      </c>
      <c r="L16" s="314">
        <f>SUM('Berechnung Ψa '!M13:M15)</f>
        <v>0</v>
      </c>
      <c r="M16" s="317">
        <f>(D16*1)+(E16*0.8)+(F16*0.1)+(G16*0.2)+(H16*0.4)+(I16*0.7)+(J16*1)+(K16*0.6)+(L16*0.2)</f>
        <v>0</v>
      </c>
      <c r="N16" s="189">
        <f>C16*$M$16/10000</f>
        <v>0</v>
      </c>
      <c r="O16" s="190">
        <f t="shared" ref="O16:O28" si="0">$E$7</f>
        <v>5</v>
      </c>
      <c r="P16" s="125">
        <f t="shared" ref="P16:P28" si="1">IF((N16-O16)&gt;0,N16-O16,0)</f>
        <v>0</v>
      </c>
      <c r="Q16" s="160">
        <f>P16*B16*60/1000</f>
        <v>0</v>
      </c>
      <c r="R16" s="28"/>
      <c r="T16" s="31"/>
      <c r="V16" s="57"/>
      <c r="W16" s="57"/>
      <c r="X16" s="57"/>
      <c r="Y16" s="57"/>
      <c r="Z16" s="57"/>
      <c r="AA16" s="57"/>
    </row>
    <row r="17" spans="2:27" s="30" customFormat="1" ht="20.149999999999999" customHeight="1" x14ac:dyDescent="0.35">
      <c r="B17" s="90">
        <v>10</v>
      </c>
      <c r="C17" s="123">
        <v>328</v>
      </c>
      <c r="D17" s="309"/>
      <c r="E17" s="312"/>
      <c r="F17" s="312"/>
      <c r="G17" s="312"/>
      <c r="H17" s="312"/>
      <c r="I17" s="321"/>
      <c r="J17" s="309"/>
      <c r="K17" s="312"/>
      <c r="L17" s="315"/>
      <c r="M17" s="318"/>
      <c r="N17" s="189">
        <f t="shared" ref="N17:N28" si="2">C17*$M$16/10000</f>
        <v>0</v>
      </c>
      <c r="O17" s="190">
        <f t="shared" si="0"/>
        <v>5</v>
      </c>
      <c r="P17" s="125">
        <f t="shared" si="1"/>
        <v>0</v>
      </c>
      <c r="Q17" s="160">
        <f t="shared" ref="Q17:Q28" si="3">P17*B17*60/1000</f>
        <v>0</v>
      </c>
      <c r="R17" s="28"/>
      <c r="T17" s="31"/>
      <c r="V17" s="57"/>
      <c r="W17" s="57"/>
      <c r="X17" s="57"/>
      <c r="Y17" s="57"/>
      <c r="Z17" s="57"/>
      <c r="AA17" s="57"/>
    </row>
    <row r="18" spans="2:27" s="30" customFormat="1" ht="20.149999999999999" customHeight="1" x14ac:dyDescent="0.35">
      <c r="B18" s="90">
        <v>20</v>
      </c>
      <c r="C18" s="123">
        <v>224</v>
      </c>
      <c r="D18" s="309"/>
      <c r="E18" s="312"/>
      <c r="F18" s="312"/>
      <c r="G18" s="312"/>
      <c r="H18" s="312"/>
      <c r="I18" s="321"/>
      <c r="J18" s="309"/>
      <c r="K18" s="312"/>
      <c r="L18" s="315"/>
      <c r="M18" s="318"/>
      <c r="N18" s="189">
        <f t="shared" si="2"/>
        <v>0</v>
      </c>
      <c r="O18" s="190">
        <f t="shared" si="0"/>
        <v>5</v>
      </c>
      <c r="P18" s="125">
        <f t="shared" si="1"/>
        <v>0</v>
      </c>
      <c r="Q18" s="160">
        <f t="shared" si="3"/>
        <v>0</v>
      </c>
      <c r="R18" s="28"/>
      <c r="T18" s="31"/>
      <c r="V18" s="57"/>
      <c r="W18" s="57"/>
      <c r="X18" s="57"/>
      <c r="Y18" s="57"/>
      <c r="Z18" s="57"/>
      <c r="AA18" s="57"/>
    </row>
    <row r="19" spans="2:27" s="30" customFormat="1" ht="20.149999999999999" customHeight="1" x14ac:dyDescent="0.35">
      <c r="B19" s="90">
        <v>30</v>
      </c>
      <c r="C19" s="123">
        <v>173</v>
      </c>
      <c r="D19" s="309"/>
      <c r="E19" s="312"/>
      <c r="F19" s="312"/>
      <c r="G19" s="312"/>
      <c r="H19" s="312"/>
      <c r="I19" s="321"/>
      <c r="J19" s="309"/>
      <c r="K19" s="312"/>
      <c r="L19" s="315"/>
      <c r="M19" s="318"/>
      <c r="N19" s="189">
        <f t="shared" si="2"/>
        <v>0</v>
      </c>
      <c r="O19" s="190">
        <f t="shared" si="0"/>
        <v>5</v>
      </c>
      <c r="P19" s="125">
        <f t="shared" si="1"/>
        <v>0</v>
      </c>
      <c r="Q19" s="160">
        <f t="shared" si="3"/>
        <v>0</v>
      </c>
      <c r="R19" s="28"/>
      <c r="T19" s="31"/>
      <c r="V19" s="296"/>
      <c r="W19" s="297"/>
      <c r="X19" s="57"/>
      <c r="Y19" s="57"/>
      <c r="Z19" s="57"/>
      <c r="AA19" s="57"/>
    </row>
    <row r="20" spans="2:27" s="30" customFormat="1" ht="20.149999999999999" customHeight="1" x14ac:dyDescent="0.35">
      <c r="B20" s="90">
        <v>60</v>
      </c>
      <c r="C20" s="123">
        <v>93</v>
      </c>
      <c r="D20" s="309"/>
      <c r="E20" s="312"/>
      <c r="F20" s="312"/>
      <c r="G20" s="312"/>
      <c r="H20" s="312"/>
      <c r="I20" s="321"/>
      <c r="J20" s="309"/>
      <c r="K20" s="312"/>
      <c r="L20" s="315"/>
      <c r="M20" s="318"/>
      <c r="N20" s="189">
        <f t="shared" si="2"/>
        <v>0</v>
      </c>
      <c r="O20" s="190">
        <f t="shared" si="0"/>
        <v>5</v>
      </c>
      <c r="P20" s="125">
        <f t="shared" si="1"/>
        <v>0</v>
      </c>
      <c r="Q20" s="160">
        <f t="shared" si="3"/>
        <v>0</v>
      </c>
      <c r="R20" s="28"/>
      <c r="T20" s="31"/>
      <c r="V20" s="296"/>
      <c r="W20" s="297"/>
      <c r="X20" s="57"/>
      <c r="Y20" s="57"/>
      <c r="Z20" s="57"/>
      <c r="AA20" s="57"/>
    </row>
    <row r="21" spans="2:27" s="30" customFormat="1" ht="20.149999999999999" customHeight="1" x14ac:dyDescent="0.35">
      <c r="B21" s="90">
        <v>120</v>
      </c>
      <c r="C21" s="123">
        <v>58</v>
      </c>
      <c r="D21" s="309"/>
      <c r="E21" s="312"/>
      <c r="F21" s="312"/>
      <c r="G21" s="312"/>
      <c r="H21" s="312"/>
      <c r="I21" s="321"/>
      <c r="J21" s="309"/>
      <c r="K21" s="312"/>
      <c r="L21" s="315"/>
      <c r="M21" s="318"/>
      <c r="N21" s="189">
        <f t="shared" si="2"/>
        <v>0</v>
      </c>
      <c r="O21" s="190">
        <f t="shared" si="0"/>
        <v>5</v>
      </c>
      <c r="P21" s="125">
        <f t="shared" si="1"/>
        <v>0</v>
      </c>
      <c r="Q21" s="160">
        <f t="shared" si="3"/>
        <v>0</v>
      </c>
      <c r="R21" s="28"/>
      <c r="T21" s="31"/>
      <c r="V21" s="57"/>
      <c r="W21" s="57"/>
      <c r="X21" s="57"/>
      <c r="Y21" s="57"/>
      <c r="Z21" s="57"/>
      <c r="AA21" s="57"/>
    </row>
    <row r="22" spans="2:27" s="30" customFormat="1" ht="20.149999999999999" customHeight="1" x14ac:dyDescent="0.35">
      <c r="B22" s="90">
        <v>180</v>
      </c>
      <c r="C22" s="123">
        <v>41</v>
      </c>
      <c r="D22" s="309"/>
      <c r="E22" s="312"/>
      <c r="F22" s="312"/>
      <c r="G22" s="312"/>
      <c r="H22" s="312"/>
      <c r="I22" s="321"/>
      <c r="J22" s="309"/>
      <c r="K22" s="312"/>
      <c r="L22" s="315"/>
      <c r="M22" s="318"/>
      <c r="N22" s="189">
        <f t="shared" si="2"/>
        <v>0</v>
      </c>
      <c r="O22" s="190">
        <f t="shared" si="0"/>
        <v>5</v>
      </c>
      <c r="P22" s="125">
        <f t="shared" si="1"/>
        <v>0</v>
      </c>
      <c r="Q22" s="160">
        <f t="shared" si="3"/>
        <v>0</v>
      </c>
      <c r="R22" s="28"/>
      <c r="T22" s="31"/>
      <c r="V22" s="57"/>
      <c r="W22" s="57"/>
      <c r="X22" s="57"/>
      <c r="Y22" s="57"/>
      <c r="Z22" s="57"/>
      <c r="AA22" s="57"/>
    </row>
    <row r="23" spans="2:27" ht="20.149999999999999" customHeight="1" x14ac:dyDescent="0.35">
      <c r="B23" s="90">
        <v>240</v>
      </c>
      <c r="C23" s="123">
        <v>32</v>
      </c>
      <c r="D23" s="309"/>
      <c r="E23" s="312"/>
      <c r="F23" s="312"/>
      <c r="G23" s="312"/>
      <c r="H23" s="312"/>
      <c r="I23" s="321"/>
      <c r="J23" s="309"/>
      <c r="K23" s="312"/>
      <c r="L23" s="315"/>
      <c r="M23" s="318"/>
      <c r="N23" s="189">
        <f t="shared" si="2"/>
        <v>0</v>
      </c>
      <c r="O23" s="190">
        <f t="shared" si="0"/>
        <v>5</v>
      </c>
      <c r="P23" s="125">
        <f t="shared" si="1"/>
        <v>0</v>
      </c>
      <c r="Q23" s="160">
        <f t="shared" si="3"/>
        <v>0</v>
      </c>
      <c r="T23" s="25"/>
      <c r="V23" s="57"/>
      <c r="W23" s="57"/>
      <c r="X23" s="57"/>
      <c r="Y23" s="57"/>
      <c r="Z23" s="57"/>
      <c r="AA23" s="57"/>
    </row>
    <row r="24" spans="2:27" ht="20.149999999999999" customHeight="1" x14ac:dyDescent="0.35">
      <c r="B24" s="90">
        <v>360</v>
      </c>
      <c r="C24" s="123">
        <v>23</v>
      </c>
      <c r="D24" s="309"/>
      <c r="E24" s="312"/>
      <c r="F24" s="312"/>
      <c r="G24" s="312"/>
      <c r="H24" s="312"/>
      <c r="I24" s="321"/>
      <c r="J24" s="309"/>
      <c r="K24" s="312"/>
      <c r="L24" s="315"/>
      <c r="M24" s="318"/>
      <c r="N24" s="189">
        <f t="shared" si="2"/>
        <v>0</v>
      </c>
      <c r="O24" s="190">
        <f t="shared" si="0"/>
        <v>5</v>
      </c>
      <c r="P24" s="125">
        <f t="shared" si="1"/>
        <v>0</v>
      </c>
      <c r="Q24" s="160">
        <f t="shared" si="3"/>
        <v>0</v>
      </c>
      <c r="T24" s="25"/>
    </row>
    <row r="25" spans="2:27" ht="20.149999999999999" customHeight="1" x14ac:dyDescent="0.35">
      <c r="B25" s="90">
        <v>720</v>
      </c>
      <c r="C25" s="123">
        <v>16</v>
      </c>
      <c r="D25" s="309"/>
      <c r="E25" s="312"/>
      <c r="F25" s="312"/>
      <c r="G25" s="312"/>
      <c r="H25" s="312"/>
      <c r="I25" s="321"/>
      <c r="J25" s="309"/>
      <c r="K25" s="312"/>
      <c r="L25" s="315"/>
      <c r="M25" s="318"/>
      <c r="N25" s="189">
        <f t="shared" si="2"/>
        <v>0</v>
      </c>
      <c r="O25" s="190">
        <f t="shared" si="0"/>
        <v>5</v>
      </c>
      <c r="P25" s="125">
        <f t="shared" si="1"/>
        <v>0</v>
      </c>
      <c r="Q25" s="160">
        <f>P25*B25*60/1000</f>
        <v>0</v>
      </c>
      <c r="T25" s="25"/>
    </row>
    <row r="26" spans="2:27" ht="20.149999999999999" customHeight="1" x14ac:dyDescent="0.35">
      <c r="B26" s="90">
        <f>16*60</f>
        <v>960</v>
      </c>
      <c r="C26" s="123">
        <v>12</v>
      </c>
      <c r="D26" s="309"/>
      <c r="E26" s="312"/>
      <c r="F26" s="312"/>
      <c r="G26" s="312"/>
      <c r="H26" s="312"/>
      <c r="I26" s="321"/>
      <c r="J26" s="309"/>
      <c r="K26" s="312"/>
      <c r="L26" s="315"/>
      <c r="M26" s="318"/>
      <c r="N26" s="189">
        <f t="shared" si="2"/>
        <v>0</v>
      </c>
      <c r="O26" s="190">
        <f t="shared" si="0"/>
        <v>5</v>
      </c>
      <c r="P26" s="125">
        <f t="shared" si="1"/>
        <v>0</v>
      </c>
      <c r="Q26" s="160">
        <f t="shared" si="3"/>
        <v>0</v>
      </c>
      <c r="T26" s="25"/>
    </row>
    <row r="27" spans="2:27" ht="20.149999999999999" customHeight="1" x14ac:dyDescent="0.35">
      <c r="B27" s="90">
        <f>24*60</f>
        <v>1440</v>
      </c>
      <c r="C27" s="123">
        <v>8</v>
      </c>
      <c r="D27" s="309"/>
      <c r="E27" s="312"/>
      <c r="F27" s="312"/>
      <c r="G27" s="312"/>
      <c r="H27" s="312"/>
      <c r="I27" s="321"/>
      <c r="J27" s="309"/>
      <c r="K27" s="312"/>
      <c r="L27" s="315"/>
      <c r="M27" s="318"/>
      <c r="N27" s="189">
        <f t="shared" si="2"/>
        <v>0</v>
      </c>
      <c r="O27" s="190">
        <f t="shared" si="0"/>
        <v>5</v>
      </c>
      <c r="P27" s="125">
        <f t="shared" si="1"/>
        <v>0</v>
      </c>
      <c r="Q27" s="160">
        <f t="shared" si="3"/>
        <v>0</v>
      </c>
      <c r="T27" s="25"/>
    </row>
    <row r="28" spans="2:27" ht="20.149999999999999" customHeight="1" x14ac:dyDescent="0.35">
      <c r="B28" s="127">
        <f>48*60</f>
        <v>2880</v>
      </c>
      <c r="C28" s="128">
        <v>5</v>
      </c>
      <c r="D28" s="310"/>
      <c r="E28" s="313"/>
      <c r="F28" s="313"/>
      <c r="G28" s="313"/>
      <c r="H28" s="313"/>
      <c r="I28" s="322"/>
      <c r="J28" s="310"/>
      <c r="K28" s="313"/>
      <c r="L28" s="316"/>
      <c r="M28" s="319"/>
      <c r="N28" s="191">
        <f t="shared" si="2"/>
        <v>0</v>
      </c>
      <c r="O28" s="192">
        <f t="shared" si="0"/>
        <v>5</v>
      </c>
      <c r="P28" s="130">
        <f t="shared" si="1"/>
        <v>0</v>
      </c>
      <c r="Q28" s="161">
        <f t="shared" si="3"/>
        <v>0</v>
      </c>
      <c r="T28" s="25"/>
    </row>
    <row r="29" spans="2:27" ht="23.5" customHeight="1" x14ac:dyDescent="0.35">
      <c r="B29" s="74"/>
      <c r="C29" s="74"/>
      <c r="D29" s="74"/>
      <c r="E29" s="74"/>
      <c r="F29" s="74"/>
      <c r="G29" s="74"/>
      <c r="H29" s="74"/>
      <c r="I29" s="74"/>
      <c r="J29" s="74"/>
      <c r="K29" s="74"/>
      <c r="L29" s="74"/>
      <c r="M29" s="186"/>
      <c r="N29" s="153"/>
      <c r="O29" s="137"/>
      <c r="P29" s="132" t="s">
        <v>56</v>
      </c>
      <c r="Q29" s="193">
        <f>MAX(Q16:Q28)</f>
        <v>0</v>
      </c>
      <c r="S29" s="25"/>
      <c r="T29" s="25"/>
    </row>
    <row r="30" spans="2:27" x14ac:dyDescent="0.35">
      <c r="B30" s="74"/>
      <c r="C30" s="74"/>
      <c r="D30" s="74"/>
      <c r="E30" s="74"/>
      <c r="F30" s="74"/>
      <c r="G30" s="74"/>
      <c r="H30" s="74"/>
      <c r="I30" s="74"/>
      <c r="J30" s="74"/>
      <c r="K30" s="74"/>
      <c r="L30" s="74"/>
      <c r="M30" s="186"/>
      <c r="N30" s="153"/>
      <c r="O30" s="137"/>
      <c r="P30" s="137"/>
      <c r="Q30" s="74"/>
      <c r="S30" s="25"/>
      <c r="T30" s="25"/>
    </row>
    <row r="31" spans="2:27" x14ac:dyDescent="0.35">
      <c r="B31" s="74"/>
      <c r="C31" s="74"/>
      <c r="D31" s="74"/>
      <c r="E31" s="74"/>
      <c r="F31" s="74"/>
      <c r="G31" s="74"/>
      <c r="H31" s="74"/>
      <c r="I31" s="74"/>
      <c r="J31" s="74"/>
      <c r="K31" s="74"/>
      <c r="L31" s="74"/>
      <c r="M31" s="186"/>
      <c r="N31" s="153"/>
      <c r="O31" s="137"/>
      <c r="P31" s="137"/>
      <c r="Q31" s="74"/>
      <c r="S31" s="25"/>
      <c r="T31" s="25"/>
    </row>
    <row r="32" spans="2:27" ht="33.65" customHeight="1" x14ac:dyDescent="0.35">
      <c r="B32" s="194"/>
      <c r="C32" s="194"/>
      <c r="D32" s="194"/>
      <c r="E32" s="194"/>
      <c r="F32" s="194"/>
      <c r="G32" s="194"/>
      <c r="H32" s="74"/>
      <c r="I32" s="74"/>
      <c r="J32" s="74"/>
      <c r="K32" s="74"/>
      <c r="L32" s="74"/>
      <c r="M32" s="186"/>
      <c r="N32" s="153"/>
      <c r="O32" s="137"/>
      <c r="P32" s="137"/>
      <c r="Q32" s="74"/>
      <c r="S32" s="25"/>
      <c r="T32" s="25"/>
    </row>
    <row r="33" spans="2:20" ht="35.5" customHeight="1" x14ac:dyDescent="0.35">
      <c r="B33" s="194"/>
      <c r="C33" s="194"/>
      <c r="D33" s="194"/>
      <c r="E33" s="194"/>
      <c r="F33" s="194"/>
      <c r="G33" s="194"/>
      <c r="H33" s="74"/>
      <c r="I33" s="74"/>
      <c r="J33" s="74"/>
      <c r="K33" s="74"/>
      <c r="L33" s="74"/>
      <c r="M33" s="186"/>
      <c r="N33" s="153"/>
      <c r="O33" s="137"/>
      <c r="P33" s="137"/>
      <c r="Q33" s="74"/>
      <c r="R33" s="25"/>
      <c r="S33" s="25"/>
      <c r="T33" s="25"/>
    </row>
    <row r="34" spans="2:20" ht="32.5" customHeight="1" x14ac:dyDescent="0.35">
      <c r="B34" s="194"/>
      <c r="C34" s="201"/>
      <c r="D34" s="201"/>
      <c r="E34" s="201"/>
      <c r="F34" s="201"/>
      <c r="G34" s="201"/>
      <c r="H34" s="74"/>
      <c r="I34" s="74"/>
      <c r="J34" s="74"/>
      <c r="K34" s="74"/>
      <c r="L34" s="74"/>
      <c r="M34" s="186"/>
      <c r="N34" s="153"/>
      <c r="O34" s="137"/>
      <c r="P34" s="137"/>
      <c r="Q34" s="74"/>
      <c r="R34" s="25"/>
      <c r="S34" s="25"/>
      <c r="T34" s="25"/>
    </row>
    <row r="35" spans="2:20" ht="31" customHeight="1" x14ac:dyDescent="0.35">
      <c r="B35" s="194"/>
      <c r="C35" s="201"/>
      <c r="D35" s="201"/>
      <c r="E35" s="201"/>
      <c r="F35" s="201"/>
      <c r="G35" s="201"/>
      <c r="H35" s="74"/>
      <c r="I35" s="74"/>
      <c r="J35" s="74"/>
      <c r="K35" s="74"/>
      <c r="L35" s="74"/>
      <c r="M35" s="186"/>
      <c r="N35" s="153"/>
      <c r="O35" s="137"/>
      <c r="P35" s="137"/>
      <c r="Q35" s="74"/>
      <c r="R35" s="25"/>
      <c r="S35" s="25"/>
      <c r="T35" s="25"/>
    </row>
    <row r="36" spans="2:20" ht="30" customHeight="1" x14ac:dyDescent="0.35">
      <c r="B36" s="194"/>
      <c r="C36" s="201"/>
      <c r="D36" s="201"/>
      <c r="E36" s="201"/>
      <c r="F36" s="201"/>
      <c r="G36" s="201"/>
      <c r="H36" s="74"/>
      <c r="I36" s="74"/>
      <c r="J36" s="74"/>
      <c r="K36" s="74"/>
      <c r="L36" s="74"/>
      <c r="M36" s="186"/>
      <c r="N36" s="153"/>
      <c r="O36" s="137"/>
      <c r="P36" s="137"/>
      <c r="Q36" s="74"/>
      <c r="R36" s="25"/>
      <c r="S36" s="25"/>
      <c r="T36" s="25"/>
    </row>
    <row r="37" spans="2:20" ht="32.15" customHeight="1" x14ac:dyDescent="0.35">
      <c r="B37" s="194"/>
      <c r="C37" s="201"/>
      <c r="D37" s="201"/>
      <c r="E37" s="201"/>
      <c r="F37" s="201"/>
      <c r="G37" s="201"/>
      <c r="H37" s="201"/>
      <c r="I37" s="201"/>
      <c r="J37" s="201"/>
      <c r="K37" s="201"/>
      <c r="L37" s="202"/>
      <c r="M37" s="186"/>
      <c r="N37" s="153"/>
      <c r="O37" s="137"/>
      <c r="P37" s="137"/>
      <c r="Q37" s="74"/>
      <c r="R37" s="25"/>
      <c r="S37" s="25"/>
      <c r="T37" s="25"/>
    </row>
    <row r="38" spans="2:20" ht="26.15" customHeight="1" x14ac:dyDescent="0.35">
      <c r="B38" s="194"/>
      <c r="C38" s="201"/>
      <c r="D38" s="201"/>
      <c r="E38" s="201"/>
      <c r="F38" s="201"/>
      <c r="G38" s="201"/>
      <c r="H38" s="201"/>
      <c r="I38" s="201"/>
      <c r="J38" s="201"/>
      <c r="K38" s="201"/>
      <c r="L38" s="202"/>
      <c r="M38" s="186"/>
      <c r="N38" s="153"/>
      <c r="O38" s="137"/>
      <c r="P38" s="137"/>
      <c r="Q38" s="74"/>
      <c r="R38" s="25"/>
      <c r="S38" s="25"/>
      <c r="T38" s="25"/>
    </row>
    <row r="39" spans="2:20" ht="26.15" customHeight="1" x14ac:dyDescent="0.35">
      <c r="B39" s="194"/>
      <c r="C39" s="201"/>
      <c r="D39" s="201"/>
      <c r="E39" s="201"/>
      <c r="F39" s="201"/>
      <c r="G39" s="201"/>
      <c r="H39" s="201"/>
      <c r="I39" s="201"/>
      <c r="J39" s="201"/>
      <c r="K39" s="201"/>
      <c r="L39" s="202"/>
      <c r="M39" s="186"/>
      <c r="N39" s="153"/>
      <c r="O39" s="137"/>
      <c r="P39" s="137"/>
      <c r="Q39" s="74"/>
      <c r="R39" s="25"/>
      <c r="S39" s="25"/>
      <c r="T39" s="25"/>
    </row>
    <row r="40" spans="2:20" ht="33" customHeight="1" x14ac:dyDescent="0.35">
      <c r="B40" s="194"/>
      <c r="C40" s="201"/>
      <c r="D40" s="201"/>
      <c r="E40" s="201"/>
      <c r="F40" s="201"/>
      <c r="G40" s="201"/>
      <c r="H40" s="201"/>
      <c r="I40" s="201"/>
      <c r="J40" s="201"/>
      <c r="K40" s="201"/>
      <c r="L40" s="202"/>
      <c r="M40" s="186"/>
      <c r="N40" s="153"/>
      <c r="O40" s="137"/>
      <c r="P40" s="137"/>
      <c r="Q40" s="74"/>
      <c r="R40" s="25"/>
      <c r="S40" s="25"/>
      <c r="T40" s="25"/>
    </row>
    <row r="41" spans="2:20" ht="39.65" customHeight="1" x14ac:dyDescent="0.35">
      <c r="B41" s="194"/>
      <c r="C41" s="201"/>
      <c r="D41" s="201"/>
      <c r="E41" s="201"/>
      <c r="F41" s="201"/>
      <c r="G41" s="201"/>
      <c r="H41" s="201"/>
      <c r="I41" s="201"/>
      <c r="J41" s="201"/>
      <c r="K41" s="201"/>
      <c r="L41" s="202"/>
      <c r="M41" s="186"/>
      <c r="N41" s="153"/>
      <c r="O41" s="137"/>
      <c r="P41" s="137"/>
      <c r="Q41" s="74"/>
      <c r="R41" s="25"/>
      <c r="S41" s="25"/>
      <c r="T41" s="25"/>
    </row>
    <row r="42" spans="2:20" ht="30" customHeight="1" x14ac:dyDescent="0.35">
      <c r="B42" s="194"/>
      <c r="C42" s="201"/>
      <c r="D42" s="201"/>
      <c r="E42" s="201"/>
      <c r="F42" s="201"/>
      <c r="G42" s="201"/>
      <c r="H42" s="201"/>
      <c r="I42" s="201"/>
      <c r="J42" s="201"/>
      <c r="K42" s="201"/>
      <c r="L42" s="202"/>
      <c r="M42" s="186"/>
      <c r="N42" s="153"/>
      <c r="O42" s="137"/>
      <c r="P42" s="137"/>
      <c r="Q42" s="74"/>
      <c r="R42" s="25"/>
      <c r="S42" s="25"/>
      <c r="T42" s="25"/>
    </row>
    <row r="43" spans="2:20" ht="21" customHeight="1" x14ac:dyDescent="0.35">
      <c r="B43" s="58"/>
      <c r="C43" s="59"/>
      <c r="D43" s="59"/>
      <c r="E43" s="59"/>
      <c r="F43" s="59"/>
      <c r="G43" s="59"/>
      <c r="H43" s="59"/>
      <c r="I43" s="59"/>
      <c r="J43" s="59"/>
      <c r="K43" s="59"/>
      <c r="L43" s="60"/>
      <c r="M43" s="68"/>
      <c r="N43" s="61"/>
      <c r="O43" s="56"/>
      <c r="P43" s="56"/>
      <c r="Q43" s="25"/>
      <c r="R43" s="25"/>
      <c r="S43" s="25"/>
      <c r="T43" s="25"/>
    </row>
    <row r="44" spans="2:20" ht="30" customHeight="1" x14ac:dyDescent="0.35">
      <c r="B44" s="58"/>
      <c r="C44" s="59"/>
      <c r="D44" s="59"/>
      <c r="E44" s="59"/>
      <c r="F44" s="59"/>
      <c r="G44" s="59"/>
      <c r="H44" s="59"/>
      <c r="I44" s="59"/>
      <c r="J44" s="59"/>
      <c r="K44" s="59"/>
      <c r="L44" s="60"/>
      <c r="M44" s="68"/>
      <c r="N44" s="61"/>
      <c r="O44" s="56"/>
      <c r="P44" s="56"/>
      <c r="Q44" s="25"/>
      <c r="R44" s="25"/>
      <c r="S44" s="25"/>
      <c r="T44" s="25"/>
    </row>
    <row r="45" spans="2:20" ht="45" customHeight="1" x14ac:dyDescent="0.35">
      <c r="B45" s="62"/>
      <c r="C45" s="62"/>
      <c r="D45" s="62"/>
      <c r="E45" s="62"/>
      <c r="F45" s="62"/>
      <c r="G45" s="62"/>
      <c r="H45" s="62"/>
      <c r="I45" s="62"/>
      <c r="J45" s="62"/>
      <c r="K45" s="62"/>
      <c r="L45" s="60"/>
      <c r="M45" s="69"/>
      <c r="N45" s="60"/>
      <c r="O45" s="56"/>
      <c r="P45" s="56"/>
      <c r="Q45" s="25"/>
      <c r="R45" s="25"/>
      <c r="S45" s="25"/>
      <c r="T45" s="25"/>
    </row>
    <row r="46" spans="2:20" ht="30" customHeight="1" x14ac:dyDescent="0.35">
      <c r="B46" s="62"/>
      <c r="C46" s="62"/>
      <c r="D46" s="62"/>
      <c r="E46" s="62"/>
      <c r="F46" s="62"/>
      <c r="G46" s="62"/>
      <c r="H46" s="62"/>
      <c r="I46" s="62"/>
      <c r="J46" s="62"/>
      <c r="K46" s="62"/>
      <c r="L46" s="60"/>
      <c r="M46" s="69"/>
      <c r="N46" s="60"/>
      <c r="O46" s="56"/>
      <c r="P46" s="56"/>
      <c r="Q46" s="25"/>
      <c r="R46" s="25"/>
      <c r="S46" s="25"/>
      <c r="T46" s="25"/>
    </row>
    <row r="47" spans="2:20" x14ac:dyDescent="0.35">
      <c r="B47" s="62"/>
      <c r="C47" s="62"/>
      <c r="D47" s="62"/>
      <c r="E47" s="62"/>
      <c r="F47" s="62"/>
      <c r="G47" s="62"/>
      <c r="H47" s="62"/>
      <c r="I47" s="62"/>
      <c r="J47" s="62"/>
      <c r="K47" s="62"/>
      <c r="L47" s="60"/>
      <c r="M47" s="69"/>
      <c r="N47" s="60"/>
      <c r="O47" s="56"/>
      <c r="P47" s="56"/>
      <c r="Q47" s="25"/>
      <c r="R47" s="25"/>
      <c r="S47" s="25"/>
      <c r="T47" s="25"/>
    </row>
    <row r="48" spans="2:20" ht="30" customHeight="1" x14ac:dyDescent="0.35">
      <c r="B48" s="62"/>
      <c r="C48" s="62"/>
      <c r="D48" s="62"/>
      <c r="E48" s="62"/>
      <c r="F48" s="62"/>
      <c r="G48" s="62"/>
      <c r="H48" s="62"/>
      <c r="I48" s="62"/>
      <c r="J48" s="62"/>
      <c r="K48" s="62"/>
      <c r="L48" s="60"/>
      <c r="M48" s="69"/>
      <c r="N48" s="60"/>
      <c r="O48" s="56"/>
      <c r="P48" s="56"/>
      <c r="Q48" s="25"/>
      <c r="R48" s="25"/>
      <c r="S48" s="25"/>
      <c r="T48" s="25"/>
    </row>
    <row r="49" spans="2:20" ht="30" customHeight="1" x14ac:dyDescent="0.35">
      <c r="B49" s="62"/>
      <c r="C49" s="62"/>
      <c r="D49" s="62"/>
      <c r="E49" s="62"/>
      <c r="F49" s="62"/>
      <c r="G49" s="62"/>
      <c r="H49" s="62"/>
      <c r="I49" s="62"/>
      <c r="J49" s="62"/>
      <c r="K49" s="62"/>
      <c r="L49" s="60"/>
      <c r="M49" s="69"/>
      <c r="N49" s="60"/>
      <c r="O49" s="56"/>
      <c r="P49" s="56"/>
      <c r="Q49" s="25"/>
      <c r="R49" s="25"/>
      <c r="S49" s="25"/>
      <c r="T49" s="25"/>
    </row>
    <row r="50" spans="2:20" ht="30" customHeight="1" x14ac:dyDescent="0.35">
      <c r="B50" s="63"/>
      <c r="C50" s="63"/>
      <c r="D50" s="63"/>
      <c r="E50" s="63"/>
      <c r="F50" s="63"/>
      <c r="G50" s="63"/>
      <c r="H50" s="63"/>
      <c r="I50" s="63"/>
      <c r="J50" s="63"/>
      <c r="K50" s="63"/>
      <c r="L50" s="64"/>
      <c r="M50" s="70"/>
      <c r="N50" s="64"/>
    </row>
    <row r="51" spans="2:20" ht="30" customHeight="1" x14ac:dyDescent="0.35">
      <c r="B51" s="63"/>
      <c r="C51" s="63"/>
      <c r="D51" s="63"/>
      <c r="E51" s="63"/>
      <c r="F51" s="63"/>
      <c r="G51" s="63"/>
      <c r="H51" s="63"/>
      <c r="I51" s="63"/>
      <c r="J51" s="63"/>
      <c r="K51" s="63"/>
      <c r="L51" s="64"/>
      <c r="M51" s="70"/>
      <c r="N51" s="64"/>
    </row>
  </sheetData>
  <sheetProtection algorithmName="SHA-512" hashValue="uK/AmIJBjSvE4h+3/c0SNvtIh2Jz0SeTzTR8YogKffaXHmgL9hY5eF9M6fJT5pwVseG+Q3t7Ng9YbRjQwS6RPQ==" saltValue="8lWs4Ocd2g8gV9qZtSerOg==" spinCount="100000" sheet="1" objects="1" scenarios="1"/>
  <mergeCells count="29">
    <mergeCell ref="D16:D28"/>
    <mergeCell ref="E16:E28"/>
    <mergeCell ref="F16:F28"/>
    <mergeCell ref="V19:V20"/>
    <mergeCell ref="W19:W20"/>
    <mergeCell ref="J16:J28"/>
    <mergeCell ref="K16:K28"/>
    <mergeCell ref="L16:L28"/>
    <mergeCell ref="M16:M28"/>
    <mergeCell ref="G16:G28"/>
    <mergeCell ref="H16:H28"/>
    <mergeCell ref="I16:I28"/>
    <mergeCell ref="N10:N14"/>
    <mergeCell ref="O10:Q12"/>
    <mergeCell ref="M10:M14"/>
    <mergeCell ref="F13:I13"/>
    <mergeCell ref="D13:D14"/>
    <mergeCell ref="E13:E14"/>
    <mergeCell ref="X10:Y10"/>
    <mergeCell ref="W13:W15"/>
    <mergeCell ref="O13:O14"/>
    <mergeCell ref="P13:Q14"/>
    <mergeCell ref="V13:V15"/>
    <mergeCell ref="B9:C9"/>
    <mergeCell ref="B10:B14"/>
    <mergeCell ref="C10:C14"/>
    <mergeCell ref="D10:I12"/>
    <mergeCell ref="J10:L13"/>
    <mergeCell ref="D9:L9"/>
  </mergeCells>
  <conditionalFormatting sqref="Q16:Q28">
    <cfRule type="top10" dxfId="0" priority="1" rank="1"/>
  </conditionalFormatting>
  <pageMargins left="0.70866141732283472" right="0.70866141732283472" top="0.78740157480314965" bottom="0.78740157480314965"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Planungsgrundlagen</vt:lpstr>
      <vt:lpstr>Berechnung Ψa </vt:lpstr>
      <vt:lpstr>Versickerung über Oberboden</vt:lpstr>
      <vt:lpstr>Versickerung über Kiesschicht</vt:lpstr>
      <vt:lpstr>Retention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Janusch Laule</dc:creator>
  <cp:lastModifiedBy>Theresa Tegethoff</cp:lastModifiedBy>
  <cp:lastPrinted>2021-11-16T12:04:15Z</cp:lastPrinted>
  <dcterms:created xsi:type="dcterms:W3CDTF">2019-01-14T07:57:44Z</dcterms:created>
  <dcterms:modified xsi:type="dcterms:W3CDTF">2023-10-12T12:07:50Z</dcterms:modified>
</cp:coreProperties>
</file>